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acbe57c324a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fd3434f8a59f461e"/>
    <x:sheet xmlns:r="http://schemas.openxmlformats.org/officeDocument/2006/relationships" name="Order Costing" sheetId="2" r:id="R01829c05cf854d89"/>
    <x:sheet xmlns:r="http://schemas.openxmlformats.org/officeDocument/2006/relationships" name="Monthly Overheads" sheetId="3" r:id="R64158fb4e8514901"/>
    <x:sheet xmlns:r="http://schemas.openxmlformats.org/officeDocument/2006/relationships" name="Break-even" sheetId="4" r:id="Rd22d1229c12d435f"/>
    <x:sheet xmlns:r="http://schemas.openxmlformats.org/officeDocument/2006/relationships" name="Season Cash Flow" sheetId="5" r:id="Rc4e95636545a4685"/>
    <x:sheet xmlns:r="http://schemas.openxmlformats.org/officeDocument/2006/relationships" name="Startup Budget" sheetId="6" r:id="Rd5aae3b2982841e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164" formatCode="&quot;₹&quot;#,##0"/>
    <x:numFmt numFmtId="165" formatCode="0.0%"/>
    <x:numFmt numFmtId="166" formatCode="#,##0.0"/>
    <x:numFmt numFmtId="167" formatCode="+#,##0;-#,##0;0"/>
  </x:numFmts>
  <x:fonts count="7">
    <x:font>
      <x:sz val="11"/>
      <x:color theme="1"/>
      <x:name val="Calibri"/>
      <x:family val="2"/>
      <x:scheme val="minor"/>
    </x:font>
    <x:font>
      <x:b/>
      <x:sz val="16"/>
      <x:color rgb="FF1F2A44"/>
      <x:name val="Calibri"/>
    </x:font>
    <x:font>
      <x:b/>
      <x:sz val="11"/>
      <x:name val="Calibri"/>
    </x:font>
    <x:font>
      <x:sz val="11"/>
      <x:name val="Calibri"/>
    </x:font>
    <x:font>
      <x:i/>
      <x:sz val="10"/>
      <x:color rgb="FF666666"/>
      <x:name val="Calibri"/>
    </x:font>
    <x:font>
      <x:sz val="11"/>
      <x:color rgb="FF1F4E9E"/>
      <x:name val="Calibri"/>
    </x:font>
    <x:font>
      <x:b/>
      <x:sz val="11"/>
      <x:color rgb="FFFFFFFF"/>
      <x:name val="Calibri"/>
    </x:font>
  </x:fonts>
  <x:fills count="6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1F2A44"/>
      </x:patternFill>
    </x:fill>
    <x:fill>
      <x:patternFill patternType="solid">
        <x:fgColor rgb="FFEDEFF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C9CED8"/>
      </x:left>
      <x:right style="thin">
        <x:color rgb="FFC9CED8"/>
      </x:right>
      <x:top style="thin">
        <x:color rgb="FFC9CED8"/>
      </x:top>
      <x:bottom style="thin">
        <x:color rgb="FFC9CED8"/>
      </x:bottom>
    </x:border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/>
    <x:xf numFmtId="0" fontId="2" fillId="0" borderId="0" xfId="0" applyAlignment="1">
      <x:alignment vertical="top" wrapText="1"/>
    </x:xf>
    <x:xf numFmtId="0" fontId="3" fillId="0" borderId="0" xfId="0" applyAlignment="1">
      <x:alignment vertical="top" wrapText="1"/>
    </x:xf>
    <x:xf numFmtId="0" fontId="4" fillId="0" borderId="0" xfId="0"/>
    <x:xf numFmtId="0" fontId="2" fillId="0" borderId="1" xfId="0"/>
    <x:xf numFmtId="3" fontId="5" fillId="2" borderId="1" xfId="0"/>
    <x:xf numFmtId="164" fontId="5" fillId="2" borderId="1" xfId="0"/>
    <x:xf numFmtId="165" fontId="5" fillId="2" borderId="1" xfId="0"/>
    <x:xf numFmtId="0" fontId="6" fillId="3" borderId="1" xfId="0" applyAlignment="1">
      <x:alignment vertical="center" wrapText="1"/>
    </x:xf>
    <x:xf numFmtId="0" fontId="3" fillId="0" borderId="1" xfId="0"/>
    <x:xf numFmtId="166" fontId="3" fillId="0" borderId="1" xfId="0"/>
    <x:xf numFmtId="164" fontId="3" fillId="0" borderId="1" xfId="0"/>
    <x:xf numFmtId="0" fontId="2" fillId="4" borderId="1" xfId="0"/>
    <x:xf numFmtId="0" fontId="3" fillId="4" borderId="1" xfId="0"/>
    <x:xf numFmtId="164" fontId="2" fillId="4" borderId="1" xfId="0"/>
    <x:xf numFmtId="3" fontId="3" fillId="0" borderId="1" xfId="0"/>
    <x:xf numFmtId="0" fontId="4" fillId="0" borderId="1" xfId="0"/>
    <x:xf numFmtId="165" fontId="3" fillId="0" borderId="1" xfId="0"/>
    <x:xf numFmtId="164" fontId="2" fillId="0" borderId="1" xfId="0"/>
    <x:xf numFmtId="164" fontId="2" fillId="5" borderId="1" xfId="0"/>
    <x:xf numFmtId="165" fontId="2" fillId="5" borderId="1" xfId="0"/>
    <x:xf numFmtId="0" fontId="2" fillId="5" borderId="1" xfId="0"/>
    <x:xf numFmtId="0" fontId="3" fillId="5" borderId="1" xfId="0"/>
    <x:xf numFmtId="0" fontId="5" fillId="2" borderId="1" xfId="0"/>
    <x:xf numFmtId="2" fontId="3" fillId="5" borderId="1" xfId="0"/>
    <x:xf numFmtId="1" fontId="3" fillId="5" borderId="1" xfId="0"/>
    <x:xf numFmtId="0" fontId="2" fillId="0" borderId="0" xfId="0"/>
    <x:xf numFmtId="167" fontId="5" fillId="2" borderId="1" xfId="0"/>
    <x:xf numFmtId="2" fontId="3" fillId="0" borderId="1" xfId="0"/>
    <x:xf numFmtId="1" fontId="5" fillId="2" borderId="1" xfId="0"/>
    <x:xf numFmtId="1" fontId="2" fillId="4" borderId="1" xfId="0"/>
  </x:cellXfs>
  <x:cellStyles count="1">
    <x:cellStyle name="Normal" xfId="0"/>
  </x:cellStyles>
  <x:dxfs count="1">
    <x:dxf>
      <x:font>
        <x:b/>
        <x:color rgb="00C00000"/>
      </x:font>
    </x:dxf>
  </x:dxf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fc9b0a54e549ec" /><Relationship Type="http://schemas.openxmlformats.org/officeDocument/2006/relationships/theme" Target="/xl/theme/theme1.xml" Id="R824c27a45efa4e44" /><Relationship Type="http://schemas.openxmlformats.org/officeDocument/2006/relationships/sharedStrings" Target="/xl/sharedStrings.xml" Id="Rd82b1f5d42fe4f55" /><Relationship Type="http://schemas.openxmlformats.org/officeDocument/2006/relationships/worksheet" Target="/xl/worksheets/sheet1.xml" Id="Rfd3434f8a59f461e" /><Relationship Type="http://schemas.openxmlformats.org/officeDocument/2006/relationships/worksheet" Target="/xl/worksheets/sheet2.xml" Id="R01829c05cf854d89" /><Relationship Type="http://schemas.openxmlformats.org/officeDocument/2006/relationships/worksheet" Target="/xl/worksheets/sheet3.xml" Id="R64158fb4e8514901" /><Relationship Type="http://schemas.openxmlformats.org/officeDocument/2006/relationships/worksheet" Target="/xl/worksheets/sheet4.xml" Id="Rd22d1229c12d435f" /><Relationship Type="http://schemas.openxmlformats.org/officeDocument/2006/relationships/worksheet" Target="/xl/worksheets/sheet5.xml" Id="Rc4e95636545a4685" /><Relationship Type="http://schemas.openxmlformats.org/officeDocument/2006/relationships/worksheet" Target="/xl/worksheets/sheet6.xml" Id="Rd5aae3b2982841e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3" customWidth="1"/>
    <x:col min="2" max="2" width="110" customWidth="1"/>
  </x:cols>
  <x:sheetData>
    <x:row r="2">
      <x:c r="B2" s="1" t="inlineStr">
        <x:is>
          <x:t xml:space="preserve">Catering business plan: costing &amp; cash-flow workbook</x:t>
        </x:is>
      </x:c>
    </x:row>
    <x:row r="4" ht="18" customHeight="1">
      <x:c r="B4" s="2" t="inlineStr">
        <x:is>
          <x:t xml:space="preserve">What this is</x:t>
        </x:is>
      </x:c>
    </x:row>
    <x:row r="5" ht="45" customHeight="1">
      <x:c r="B5" s="3" t="str">
        <x:v>A working model of one wedding order (500 plates) and of the year around it: cost per plate, contribution, monthly break-even, a 12-month cash flow and a start-up budget. It accompanies the guide at kaliquid.com/catering-business-plan, which walks through every number.</x:v>
      </x:c>
    </x:row>
    <x:row r="6" ht="18" customHeight="1">
      <x:c r="B6" s="2" t="inlineStr">
        <x:is>
          <x:t xml:space="preserve">How to use it</x:t>
        </x:is>
      </x:c>
    </x:row>
    <x:row r="7" ht="18" customHeight="1">
      <x:c r="B7" s="3" t="inlineStr">
        <x:is>
          <x:t xml:space="preserve">1. Yellow cells with blue text are inputs. Change them; everything else recalculates.</x:t>
        </x:is>
      </x:c>
    </x:row>
    <x:row r="8" ht="30" customHeight="1">
      <x:c r="B8" s="3" t="inlineStr">
        <x:is>
          <x:t xml:space="preserve">2. Start on "Order Costing": set guests, plate price and today's mandi rates. Read the results block at the bottom.</x:t>
        </x:is>
      </x:c>
    </x:row>
    <x:row r="9" ht="30" customHeight="1">
      <x:c r="B9" s="3" t="inlineStr">
        <x:is>
          <x:t xml:space="preserve">3. "Monthly Overheads" holds your fixed costs for a central kitchen and for a rented / shared kitchen. Pick one on "Break-even".</x:t>
        </x:is>
      </x:c>
    </x:row>
    <x:row r="10" ht="30" customHeight="1">
      <x:c r="B10" s="3" t="inlineStr">
        <x:is>
          <x:t xml:space="preserve">4. "Season Cash Flow" lays out 12 months. Enter how many events of this size you realistically book each month; the lowest cash point tells you the reserve you need.</x:t>
        </x:is>
      </x:c>
    </x:row>
    <x:row r="11" ht="18" customHeight="1">
      <x:c r="B11" s="3" t="inlineStr">
        <x:is>
          <x:t xml:space="preserve">5. "Startup Budget" compares set-up cost for a rented-kitchen start against a full central kitchen.</x:t>
        </x:is>
      </x:c>
    </x:row>
    <x:row r="12" ht="18" customHeight="1">
      <x:c r="B12" s="2" t="inlineStr">
        <x:is>
          <x:t xml:space="preserve">Read this before trusting the defaults</x:t>
        </x:is>
      </x:c>
    </x:row>
    <x:row r="13" ht="60" customHeight="1">
      <x:c r="B13" s="3" t="str">
        <x:v>All default rates, wages and counts are illustrative, chosen to match the worked example in the guide. Replace them with your own quotes and this week's mandi prices. Set-up cost defaults use the mid-points of the ranges in Kaliquid's catering start-up guide. This is a planning model, not tax, legal or accounting advice; confirm GST and FSSAI treatment for your turnover with your CA.</x:v>
      </x:c>
    </x:row>
    <x:row r="14" ht="30" customHeight="1">
      <x:c r="B14" s="3" t="inlineStr">
        <x:is>
          <x:t xml:space="preserve">One assumption to check: the model assumes every event is the same size as the one on "Order Costing". Real years mix small and large orders, so use the average order you actually take.</x:t>
        </x:is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8" topLeftCell="A9" activePane="bottomLeft" state="frozen"/>
    </x:sheetView>
  </x:sheetViews>
  <x:sheetFormatPr baseColWidth="8" defaultRowHeight="15"/>
  <x:cols>
    <x:col min="1" max="1" width="50" customWidth="1"/>
    <x:col min="2" max="2" width="20" customWidth="1"/>
    <x:col min="3" max="3" width="18" customWidth="1"/>
    <x:col min="4" max="4" width="34" customWidth="1"/>
    <x:col min="5" max="5" width="18" customWidth="1"/>
  </x:cols>
  <x:sheetData>
    <x:row r="1">
      <x:c r="A1" s="1" t="inlineStr">
        <x:is>
          <x:t xml:space="preserve">One wedding order: costing sheet</x:t>
        </x:is>
      </x:c>
    </x:row>
    <x:row r="2">
      <x:c r="A2" s="4" t="inlineStr">
        <x:is>
          <x:t xml:space="preserve">Yellow = your input. Defaults are illustrative and match the guide's 500-plate worked example.</x:t>
        </x:is>
      </x:c>
    </x:row>
    <x:row r="3">
      <x:c r="A3" s="5" t="inlineStr">
        <x:is>
          <x:t xml:space="preserve">Guests (minimum guaranteed)</x:t>
        </x:is>
      </x:c>
      <x:c r="B3" s="6" t="n">
        <x:v>500</x:v>
      </x:c>
    </x:row>
    <x:row r="4">
      <x:c r="A4" s="5" t="inlineStr">
        <x:is>
          <x:t xml:space="preserve">Selling price per plate, before GST (₹)</x:t>
        </x:is>
      </x:c>
      <x:c r="B4" s="7" t="n">
        <x:v>850</x:v>
      </x:c>
    </x:row>
    <x:row r="5">
      <x:c r="A5" s="5" t="inlineStr">
        <x:is>
          <x:t xml:space="preserve">GST billed to the client (%)</x:t>
        </x:is>
      </x:c>
      <x:c r="B5" s="8" t="n">
        <x:v>0.05</x:v>
      </x:c>
      <x:c r="D5" s="4" t="inlineStr">
        <x:is>
          <x:t xml:space="preserve">Confirm the applicable rate for your case with your CA.</x:t>
        </x:is>
      </x:c>
    </x:row>
    <x:row r="6">
      <x:c r="A6" s="5" t="inlineStr">
        <x:is>
          <x:t xml:space="preserve">Target food cost (% of price)</x:t>
        </x:is>
      </x:c>
      <x:c r="B6" s="8" t="n">
        <x:v>0.3</x:v>
      </x:c>
    </x:row>
    <x:row r="7">
      <x:c r="A7" s="5" t="inlineStr">
        <x:is>
          <x:t xml:space="preserve">Wastage buffer on grocery (%)</x:t>
        </x:is>
      </x:c>
      <x:c r="B7" s="8" t="n">
        <x:v>0.1</x:v>
      </x:c>
      <x:c r="D7" s="4" t="inlineStr">
        <x:is>
          <x:t xml:space="preserve">5-10% is a common cushion for waste and price moves.</x:t>
        </x:is>
      </x:c>
    </x:row>
    <x:row r="9" ht="32" customHeight="1">
      <x:c r="A9" s="9" t="inlineStr">
        <x:is>
          <x:t xml:space="preserve">Ingredient / menu block</x:t>
        </x:is>
      </x:c>
      <x:c r="B9" s="9" t="inlineStr">
        <x:is>
          <x:t xml:space="preserve">Grammage per guest (g)</x:t>
        </x:is>
      </x:c>
      <x:c r="C9" s="9" t="inlineStr">
        <x:is>
          <x:t xml:space="preserve">Total quantity (kg)</x:t>
        </x:is>
      </x:c>
      <x:c r="D9" s="9" t="inlineStr">
        <x:is>
          <x:t xml:space="preserve">Rate today (₹ per kg)</x:t>
        </x:is>
      </x:c>
      <x:c r="E9" s="9" t="inlineStr">
        <x:is>
          <x:t xml:space="preserve">Cost (₹)</x:t>
        </x:is>
      </x:c>
    </x:row>
    <x:row r="10">
      <x:c r="A10" s="10" t="inlineStr">
        <x:is>
          <x:t xml:space="preserve">Paneer (starter + gravy, vacuum pack)</x:t>
        </x:is>
      </x:c>
      <x:c r="B10" s="6" t="n">
        <x:v>150</x:v>
      </x:c>
      <x:c r="C10" s="11" t="n">
        <x:f>B10*$B$3/1000</x:f>
        <x:v>75</x:v>
      </x:c>
      <x:c r="D10" s="7" t="n">
        <x:v>360</x:v>
      </x:c>
      <x:c r="E10" s="12" t="n">
        <x:f>C10*D10</x:f>
        <x:v>27000</x:v>
      </x:c>
    </x:row>
    <x:row r="11">
      <x:c r="A11" s="10" t="inlineStr">
        <x:is>
          <x:t xml:space="preserve">Seasonal vegetables incl. onion &amp; tomato</x:t>
        </x:is>
      </x:c>
      <x:c r="B11" s="6" t="n">
        <x:v>420</x:v>
      </x:c>
      <x:c r="C11" s="11" t="n">
        <x:f>B11*$B$3/1000</x:f>
        <x:v>210</x:v>
      </x:c>
      <x:c r="D11" s="7" t="n">
        <x:v>42</x:v>
      </x:c>
      <x:c r="E11" s="12" t="n">
        <x:f>C11*D11</x:f>
        <x:v>8820</x:v>
      </x:c>
    </x:row>
    <x:row r="12">
      <x:c r="A12" s="10" t="inlineStr">
        <x:is>
          <x:t xml:space="preserve">Baby corn, mushroom &amp; exotic veg (starters, counters)</x:t>
        </x:is>
      </x:c>
      <x:c r="B12" s="6" t="n">
        <x:v>60</x:v>
      </x:c>
      <x:c r="C12" s="11" t="n">
        <x:f>B12*$B$3/1000</x:f>
        <x:v>30</x:v>
      </x:c>
      <x:c r="D12" s="7" t="n">
        <x:v>180</x:v>
      </x:c>
      <x:c r="E12" s="12" t="n">
        <x:f>C12*D12</x:f>
        <x:v>5400</x:v>
      </x:c>
    </x:row>
    <x:row r="13">
      <x:c r="A13" s="10" t="inlineStr">
        <x:is>
          <x:t xml:space="preserve">Basmati rice (pulao / biryani)</x:t>
        </x:is>
      </x:c>
      <x:c r="B13" s="6" t="n">
        <x:v>100</x:v>
      </x:c>
      <x:c r="C13" s="11" t="n">
        <x:f>B13*$B$3/1000</x:f>
        <x:v>50</x:v>
      </x:c>
      <x:c r="D13" s="7" t="n">
        <x:v>115</x:v>
      </x:c>
      <x:c r="E13" s="12" t="n">
        <x:f>C13*D13</x:f>
        <x:v>5750</x:v>
      </x:c>
    </x:row>
    <x:row r="14">
      <x:c r="A14" s="10" t="inlineStr">
        <x:is>
          <x:t xml:space="preserve">Atta &amp; maida (roti, naan, puri)</x:t>
        </x:is>
      </x:c>
      <x:c r="B14" s="6" t="n">
        <x:v>140</x:v>
      </x:c>
      <x:c r="C14" s="11" t="n">
        <x:f>B14*$B$3/1000</x:f>
        <x:v>70</x:v>
      </x:c>
      <x:c r="D14" s="7" t="n">
        <x:v>38</x:v>
      </x:c>
      <x:c r="E14" s="12" t="n">
        <x:f>C14*D14</x:f>
        <x:v>2660</x:v>
      </x:c>
    </x:row>
    <x:row r="15">
      <x:c r="A15" s="10" t="inlineStr">
        <x:is>
          <x:t xml:space="preserve">Dal makhani (urad + rajma, raw)</x:t>
        </x:is>
      </x:c>
      <x:c r="B15" s="6" t="n">
        <x:v>60</x:v>
      </x:c>
      <x:c r="C15" s="11" t="n">
        <x:f>B15*$B$3/1000</x:f>
        <x:v>30</x:v>
      </x:c>
      <x:c r="D15" s="7" t="n">
        <x:v>130</x:v>
      </x:c>
      <x:c r="E15" s="12" t="n">
        <x:f>C15*D15</x:f>
        <x:v>3900</x:v>
      </x:c>
    </x:row>
    <x:row r="16">
      <x:c r="A16" s="10" t="inlineStr">
        <x:is>
          <x:t xml:space="preserve">Refined oil</x:t>
        </x:is>
      </x:c>
      <x:c r="B16" s="6" t="n">
        <x:v>55</x:v>
      </x:c>
      <x:c r="C16" s="11" t="n">
        <x:f>B16*$B$3/1000</x:f>
        <x:v>27.5</x:v>
      </x:c>
      <x:c r="D16" s="7" t="n">
        <x:v>145</x:v>
      </x:c>
      <x:c r="E16" s="12" t="n">
        <x:f>C16*D16</x:f>
        <x:v>3987.5</x:v>
      </x:c>
    </x:row>
    <x:row r="17">
      <x:c r="A17" s="10" t="inlineStr">
        <x:is>
          <x:t xml:space="preserve">Desi ghee</x:t>
        </x:is>
      </x:c>
      <x:c r="B17" s="6" t="n">
        <x:v>20</x:v>
      </x:c>
      <x:c r="C17" s="11" t="n">
        <x:f>B17*$B$3/1000</x:f>
        <x:v>10</x:v>
      </x:c>
      <x:c r="D17" s="7" t="n">
        <x:v>640</x:v>
      </x:c>
      <x:c r="E17" s="12" t="n">
        <x:f>C17*D17</x:f>
        <x:v>6400</x:v>
      </x:c>
    </x:row>
    <x:row r="18">
      <x:c r="A18" s="10" t="inlineStr">
        <x:is>
          <x:t xml:space="preserve">Butter &amp; cream</x:t>
        </x:is>
      </x:c>
      <x:c r="B18" s="6" t="n">
        <x:v>50</x:v>
      </x:c>
      <x:c r="C18" s="11" t="n">
        <x:f>B18*$B$3/1000</x:f>
        <x:v>25</x:v>
      </x:c>
      <x:c r="D18" s="7" t="n">
        <x:v>420</x:v>
      </x:c>
      <x:c r="E18" s="12" t="n">
        <x:f>C18*D18</x:f>
        <x:v>10500</x:v>
      </x:c>
    </x:row>
    <x:row r="19">
      <x:c r="A19" s="10" t="inlineStr">
        <x:is>
          <x:t xml:space="preserve">Curd for raita</x:t>
        </x:is>
      </x:c>
      <x:c r="B19" s="6" t="n">
        <x:v>90</x:v>
      </x:c>
      <x:c r="C19" s="11" t="n">
        <x:f>B19*$B$3/1000</x:f>
        <x:v>45</x:v>
      </x:c>
      <x:c r="D19" s="7" t="n">
        <x:v>70</x:v>
      </x:c>
      <x:c r="E19" s="12" t="n">
        <x:f>C19*D19</x:f>
        <x:v>3150</x:v>
      </x:c>
    </x:row>
    <x:row r="20">
      <x:c r="A20" s="10" t="inlineStr">
        <x:is>
          <x:t xml:space="preserve">Milk, khoya &amp; sugar (two desserts)</x:t>
        </x:is>
      </x:c>
      <x:c r="B20" s="6" t="n">
        <x:v>150</x:v>
      </x:c>
      <x:c r="C20" s="11" t="n">
        <x:f>B20*$B$3/1000</x:f>
        <x:v>75</x:v>
      </x:c>
      <x:c r="D20" s="7" t="n">
        <x:v>210</x:v>
      </x:c>
      <x:c r="E20" s="12" t="n">
        <x:f>C20*D20</x:f>
        <x:v>15750</x:v>
      </x:c>
    </x:row>
    <x:row r="21">
      <x:c r="A21" s="10" t="inlineStr">
        <x:is>
          <x:t xml:space="preserve">Cashew, almond, raisin, saffron, cardamom</x:t>
        </x:is>
      </x:c>
      <x:c r="B21" s="6" t="n">
        <x:v>12</x:v>
      </x:c>
      <x:c r="C21" s="11" t="n">
        <x:f>B21*$B$3/1000</x:f>
        <x:v>6</x:v>
      </x:c>
      <x:c r="D21" s="7" t="n">
        <x:v>900</x:v>
      </x:c>
      <x:c r="E21" s="12" t="n">
        <x:f>C21*D21</x:f>
        <x:v>5400</x:v>
      </x:c>
    </x:row>
    <x:row r="22">
      <x:c r="A22" s="10" t="inlineStr">
        <x:is>
          <x:t xml:space="preserve">Chaat counter: papdi, potato, chutneys, sev</x:t>
        </x:is>
      </x:c>
      <x:c r="B22" s="6" t="n">
        <x:v>60</x:v>
      </x:c>
      <x:c r="C22" s="11" t="n">
        <x:f>B22*$B$3/1000</x:f>
        <x:v>30</x:v>
      </x:c>
      <x:c r="D22" s="7" t="n">
        <x:v>150</x:v>
      </x:c>
      <x:c r="E22" s="12" t="n">
        <x:f>C22*D22</x:f>
        <x:v>4500</x:v>
      </x:c>
    </x:row>
    <x:row r="23">
      <x:c r="A23" s="10" t="inlineStr">
        <x:is>
          <x:t xml:space="preserve">Live kulfi counter: milk, sugar, dry fruit</x:t>
        </x:is>
      </x:c>
      <x:c r="B23" s="6" t="n">
        <x:v>60</x:v>
      </x:c>
      <x:c r="C23" s="11" t="n">
        <x:f>B23*$B$3/1000</x:f>
        <x:v>30</x:v>
      </x:c>
      <x:c r="D23" s="7" t="n">
        <x:v>240</x:v>
      </x:c>
      <x:c r="E23" s="12" t="n">
        <x:f>C23*D23</x:f>
        <x:v>7200</x:v>
      </x:c>
    </x:row>
    <x:row r="24">
      <x:c r="A24" s="10" t="inlineStr">
        <x:is>
          <x:t xml:space="preserve">Spices &amp; condiments</x:t>
        </x:is>
      </x:c>
      <x:c r="B24" s="6" t="n">
        <x:v>30</x:v>
      </x:c>
      <x:c r="C24" s="11" t="n">
        <x:f>B24*$B$3/1000</x:f>
        <x:v>15</x:v>
      </x:c>
      <x:c r="D24" s="7" t="n">
        <x:v>300</x:v>
      </x:c>
      <x:c r="E24" s="12" t="n">
        <x:f>C24*D24</x:f>
        <x:v>4500</x:v>
      </x:c>
    </x:row>
    <x:row r="25">
      <x:c r="A25" s="13" t="inlineStr">
        <x:is>
          <x:t xml:space="preserve">Grocery subtotal</x:t>
        </x:is>
      </x:c>
      <x:c r="B25" s="14" t="n"/>
      <x:c r="C25" s="14" t="n"/>
      <x:c r="D25" s="14" t="n"/>
      <x:c r="E25" s="15" t="n">
        <x:f>SUM(E10:E24)</x:f>
        <x:v>114917.5</x:v>
      </x:c>
    </x:row>
    <x:row r="27" ht="32" customHeight="1">
      <x:c r="A27" s="9" t="inlineStr">
        <x:is>
          <x:t xml:space="preserve">Other direct costs of the order</x:t>
        </x:is>
      </x:c>
      <x:c r="B27" s="9" t="inlineStr">
        <x:is>
          <x:t xml:space="preserve">Quantity / input</x:t>
        </x:is>
      </x:c>
      <x:c r="C27" s="9" t="inlineStr">
        <x:is>
          <x:t xml:space="preserve">Unit rate (₹)</x:t>
        </x:is>
      </x:c>
      <x:c r="D27" s="9" t="inlineStr">
        <x:is>
          <x:t xml:space="preserve">Note</x:t>
        </x:is>
      </x:c>
      <x:c r="E27" s="9" t="inlineStr">
        <x:is>
          <x:t xml:space="preserve">Cost (₹)</x:t>
        </x:is>
      </x:c>
    </x:row>
    <x:row r="28">
      <x:c r="A28" s="10" t="inlineStr">
        <x:is>
          <x:t xml:space="preserve">Consumables: welcome drink, ice, packaged water, disposables</x:t>
        </x:is>
      </x:c>
      <x:c r="B28" s="16" t="n">
        <x:f>B3</x:f>
        <x:v>500</x:v>
      </x:c>
      <x:c r="C28" s="7" t="n">
        <x:v>24</x:v>
      </x:c>
      <x:c r="D28" s="17" t="inlineStr">
        <x:is>
          <x:t xml:space="preserve">per plate</x:t>
        </x:is>
      </x:c>
      <x:c r="E28" s="12" t="n">
        <x:f>B28*C28</x:f>
        <x:v>12000</x:v>
      </x:c>
    </x:row>
    <x:row r="29">
      <x:c r="A29" s="10" t="inlineStr">
        <x:is>
          <x:t xml:space="preserve">Wastage buffer on grocery</x:t>
        </x:is>
      </x:c>
      <x:c r="B29" s="18" t="n">
        <x:f>B7</x:f>
        <x:v>0.1</x:v>
      </x:c>
      <x:c r="C29" s="12" t="n">
        <x:f>E25</x:f>
        <x:v>114917.5</x:v>
      </x:c>
      <x:c r="D29" s="17" t="inlineStr">
        <x:is>
          <x:t xml:space="preserve">of grocery subtotal</x:t>
        </x:is>
      </x:c>
      <x:c r="E29" s="12" t="n">
        <x:f>B29*C29</x:f>
        <x:v>11491.75</x:v>
      </x:c>
    </x:row>
    <x:row r="30">
      <x:c r="A30" s="10" t="inlineStr">
        <x:is>
          <x:t xml:space="preserve">Kitchen labour: cooks, halwai, prep helpers (prep days + event day)</x:t>
        </x:is>
      </x:c>
      <x:c r="B30" s="6" t="n">
        <x:v>1</x:v>
      </x:c>
      <x:c r="C30" s="7" t="n">
        <x:v>38000</x:v>
      </x:c>
      <x:c r="D30" s="17" t="inlineStr">
        <x:is>
          <x:t xml:space="preserve">lump sum for the order</x:t>
        </x:is>
      </x:c>
      <x:c r="E30" s="12" t="n">
        <x:f>B30*C30</x:f>
        <x:v>38000</x:v>
      </x:c>
    </x:row>
    <x:row r="31">
      <x:c r="A31" s="10" t="inlineStr">
        <x:is>
          <x:t xml:space="preserve">Serving stewards from agency</x:t>
        </x:is>
      </x:c>
      <x:c r="B31" s="16" t="n">
        <x:f>ROUNDUP(B3/28,0)</x:f>
        <x:v>18</x:v>
      </x:c>
      <x:c r="C31" s="7" t="n">
        <x:v>850</x:v>
      </x:c>
      <x:c r="D31" s="17" t="inlineStr">
        <x:is>
          <x:t xml:space="preserve">1 steward per 28 guests</x:t>
        </x:is>
      </x:c>
      <x:c r="E31" s="12" t="n">
        <x:f>B31*C31</x:f>
        <x:v>15300</x:v>
      </x:c>
    </x:row>
    <x:row r="32">
      <x:c r="A32" s="10" t="inlineStr">
        <x:is>
          <x:t xml:space="preserve">Live-counter cooks</x:t>
        </x:is>
      </x:c>
      <x:c r="B32" s="6" t="n">
        <x:v>2</x:v>
      </x:c>
      <x:c r="C32" s="7" t="n">
        <x:v>3500</x:v>
      </x:c>
      <x:c r="D32" s="17" t="inlineStr">
        <x:is>
          <x:t xml:space="preserve">chaat + kulfi counters</x:t>
        </x:is>
      </x:c>
      <x:c r="E32" s="12" t="n">
        <x:f>B32*C32</x:f>
        <x:v>7000</x:v>
      </x:c>
    </x:row>
    <x:row r="33">
      <x:c r="A33" s="10" t="inlineStr">
        <x:is>
          <x:t xml:space="preserve">Commercial LPG cylinders (19 kg)</x:t>
        </x:is>
      </x:c>
      <x:c r="B33" s="6" t="n">
        <x:v>4</x:v>
      </x:c>
      <x:c r="C33" s="7" t="n">
        <x:v>1800</x:v>
      </x:c>
      <x:c r="D33" s="17" t="inlineStr">
        <x:is>
          <x:t xml:space="preserve">refill price varies by city</x:t>
        </x:is>
      </x:c>
      <x:c r="E33" s="12" t="n">
        <x:f>B33*C33</x:f>
        <x:v>7200</x:v>
      </x:c>
    </x:row>
    <x:row r="34">
      <x:c r="A34" s="10" t="inlineStr">
        <x:is>
          <x:t xml:space="preserve">Transport: tempo trips, both ways</x:t>
        </x:is>
      </x:c>
      <x:c r="B34" s="6" t="n">
        <x:v>1</x:v>
      </x:c>
      <x:c r="C34" s="7" t="n">
        <x:v>9000</x:v>
      </x:c>
      <x:c r="D34" s="17" t="inlineStr">
        <x:is>
          <x:t xml:space="preserve">lump sum</x:t>
        </x:is>
      </x:c>
      <x:c r="E34" s="12" t="n">
        <x:f>B34*C34</x:f>
        <x:v>9000</x:v>
      </x:c>
    </x:row>
    <x:row r="35">
      <x:c r="A35" s="10" t="inlineStr">
        <x:is>
          <x:t xml:space="preserve">Crockery, chafing-dish hire &amp; breakage</x:t>
        </x:is>
      </x:c>
      <x:c r="B35" s="6" t="n">
        <x:v>1</x:v>
      </x:c>
      <x:c r="C35" s="7" t="n">
        <x:v>12000</x:v>
      </x:c>
      <x:c r="D35" s="17" t="inlineStr">
        <x:is>
          <x:t xml:space="preserve">lump sum</x:t>
        </x:is>
      </x:c>
      <x:c r="E35" s="12" t="n">
        <x:f>B35*C35</x:f>
        <x:v>12000</x:v>
      </x:c>
    </x:row>
    <x:row r="36">
      <x:c r="A36" s="10" t="inlineStr">
        <x:is>
          <x:t xml:space="preserve">Venue / planner referral commission</x:t>
        </x:is>
      </x:c>
      <x:c r="B36" s="8" t="n">
        <x:v>0.05</x:v>
      </x:c>
      <x:c r="C36" s="12" t="n">
        <x:f>B41</x:f>
        <x:v>425000</x:v>
      </x:c>
      <x:c r="D36" s="17" t="inlineStr">
        <x:is>
          <x:t xml:space="preserve">of order value; ask before you quote</x:t>
        </x:is>
      </x:c>
      <x:c r="E36" s="12" t="n">
        <x:f>B36*C36</x:f>
        <x:v>21250</x:v>
      </x:c>
    </x:row>
    <x:row r="37">
      <x:c r="A37" s="10" t="inlineStr">
        <x:is>
          <x:t xml:space="preserve">Discounts and balance leakage</x:t>
        </x:is>
      </x:c>
      <x:c r="B37" s="8" t="n">
        <x:v>0.02</x:v>
      </x:c>
      <x:c r="C37" s="12" t="n">
        <x:f>B41</x:f>
        <x:v>425000</x:v>
      </x:c>
      <x:c r="D37" s="17" t="inlineStr">
        <x:is>
          <x:t xml:space="preserve">of order value</x:t>
        </x:is>
      </x:c>
      <x:c r="E37" s="12" t="n">
        <x:f>B37*C37</x:f>
        <x:v>8500</x:v>
      </x:c>
    </x:row>
    <x:row r="39">
      <x:c r="A39" s="13" t="inlineStr">
        <x:is>
          <x:t xml:space="preserve">RESULTS</x:t>
        </x:is>
      </x:c>
      <x:c r="B39" s="14" t="n"/>
      <x:c r="C39" s="14" t="n"/>
      <x:c r="D39" s="14" t="n"/>
      <x:c r="E39" s="14" t="n"/>
    </x:row>
    <x:row r="40">
      <x:c r="A40" s="5" t="inlineStr">
        <x:is>
          <x:t xml:space="preserve">Order value before GST (₹)</x:t>
        </x:is>
      </x:c>
      <x:c r="B40" s="19" t="n">
        <x:f>B3*B4</x:f>
        <x:v>425000</x:v>
      </x:c>
      <x:c r="D40" s="4" t="inlineStr">
        <x:is>
          <x:t xml:space="preserve">guests x plate price</x:t>
        </x:is>
      </x:c>
    </x:row>
    <x:row r="41">
      <x:c r="A41" s="5" t="inlineStr">
        <x:is>
          <x:t xml:space="preserve">Order value (used by commission &amp; leakage rows)</x:t>
        </x:is>
      </x:c>
      <x:c r="B41" s="19" t="n">
        <x:f>B40</x:f>
        <x:v>425000</x:v>
      </x:c>
      <x:c r="D41" s="4" t="inlineStr">
        <x:is>
          <x:t xml:space="preserve"/>
        </x:is>
      </x:c>
    </x:row>
    <x:row r="42">
      <x:c r="A42" s="5" t="inlineStr">
        <x:is>
          <x:t xml:space="preserve">Total direct cost of the order (₹)</x:t>
        </x:is>
      </x:c>
      <x:c r="B42" s="19" t="n">
        <x:f>E25+SUM(E28:E37)</x:f>
        <x:v>256659.25</x:v>
      </x:c>
      <x:c r="D42" s="4" t="inlineStr">
        <x:is>
          <x:t xml:space="preserve">grocery + everything above</x:t>
        </x:is>
      </x:c>
    </x:row>
    <x:row r="43">
      <x:c r="A43" s="5" t="inlineStr">
        <x:is>
          <x:t xml:space="preserve">Contribution per order (₹)</x:t>
        </x:is>
      </x:c>
      <x:c r="B43" s="20" t="n">
        <x:f>B40-B42</x:f>
        <x:v>168340.75</x:v>
      </x:c>
      <x:c r="D43" s="4" t="inlineStr">
        <x:is>
          <x:t xml:space="preserve">what is left to pay monthly overheads</x:t>
        </x:is>
      </x:c>
    </x:row>
    <x:row r="44">
      <x:c r="A44" s="5" t="inlineStr">
        <x:is>
          <x:t xml:space="preserve">Contribution (% of order value)</x:t>
        </x:is>
      </x:c>
      <x:c r="B44" s="21" t="n">
        <x:f>B43/B40</x:f>
        <x:v>0.3960958823529412</x:v>
      </x:c>
      <x:c r="D44" s="4" t="inlineStr">
        <x:is>
          <x:t xml:space="preserve"/>
        </x:is>
      </x:c>
    </x:row>
    <x:row r="45">
      <x:c r="A45" s="5" t="inlineStr">
        <x:is>
          <x:t xml:space="preserve">Food cost per plate: grocery + consumables (₹)</x:t>
        </x:is>
      </x:c>
      <x:c r="B45" s="19" t="n">
        <x:f>(E25+E28)/B3</x:f>
        <x:v>253.835</x:v>
      </x:c>
      <x:c r="D45" s="4" t="inlineStr">
        <x:is>
          <x:t xml:space="preserve"/>
        </x:is>
      </x:c>
    </x:row>
    <x:row r="46">
      <x:c r="A46" s="5" t="inlineStr">
        <x:is>
          <x:t xml:space="preserve">Food cost (% of price)</x:t>
        </x:is>
      </x:c>
      <x:c r="B46" s="21" t="n">
        <x:f>(E25+E28)/B40</x:f>
        <x:v>0.29862941176470587</x:v>
      </x:c>
      <x:c r="D46" s="4" t="inlineStr">
        <x:is>
          <x:t xml:space="preserve">compare with your target</x:t>
        </x:is>
      </x:c>
    </x:row>
    <x:row r="47">
      <x:c r="A47" s="5" t="inlineStr">
        <x:is>
          <x:t xml:space="preserve">Plate price that hits your target food cost (₹)</x:t>
        </x:is>
      </x:c>
      <x:c r="B47" s="19" t="n">
        <x:f>B45/B6</x:f>
        <x:v>846.1166666666667</x:v>
      </x:c>
      <x:c r="D47" s="4" t="inlineStr">
        <x:is>
          <x:t xml:space="preserve">per-plate food cost / target %</x:t>
        </x:is>
      </x:c>
    </x:row>
    <x:row r="48">
      <x:c r="A48" s="5" t="inlineStr">
        <x:is>
          <x:t xml:space="preserve">GST billed on top of the order (₹)</x:t>
        </x:is>
      </x:c>
      <x:c r="B48" s="19" t="n">
        <x:f>B40*B5</x:f>
        <x:v>21250</x:v>
      </x:c>
      <x:c r="D48" s="4" t="inlineStr">
        <x:is>
          <x:t xml:space="preserve">collected from client; a pass-through</x:t>
        </x:is>
      </x:c>
    </x:row>
    <x:row r="49">
      <x:c r="A49" s="5" t="inlineStr">
        <x:is>
          <x:t xml:space="preserve">Invoice total including GST (₹)</x:t>
        </x:is>
      </x:c>
      <x:c r="B49" s="19" t="n">
        <x:f>B40+B48</x:f>
        <x:v>446250</x:v>
      </x:c>
      <x:c r="D49" s="4" t="inlineStr">
        <x:is>
          <x:t xml:space="preserve"/>
        </x:is>
      </x:c>
    </x:row>
    <x:row r="50">
      <x:c r="A50" s="5" t="inlineStr">
        <x:is>
          <x:t xml:space="preserve">Cash you spend before the event (₹)</x:t>
        </x:is>
      </x:c>
      <x:c r="B50" s="19" t="n">
        <x:f>E25+E28+E29+E33+0.5*E30</x:f>
        <x:v>164609.25</x:v>
      </x:c>
      <x:c r="D50" s="4" t="inlineStr">
        <x:is>
          <x:t xml:space="preserve">grocery, consumables, wastage, LPG, half the kitchen labour</x:t>
        </x:is>
      </x:c>
    </x:row>
    <x:row r="51">
      <x:c r="A51" s="5" t="inlineStr">
        <x:is>
          <x:t xml:space="preserve">Advance needed to fund that (% of order value)</x:t>
        </x:is>
      </x:c>
      <x:c r="B51" s="21" t="n">
        <x:f>B50/B40</x:f>
        <x:v>0.3873158823529412</x:v>
      </x:c>
      <x:c r="D51" s="4" t="inlineStr">
        <x:is>
          <x:t xml:space="preserve">collect at least this before buying grocery</x:t>
        </x:is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baseColWidth="8" defaultRowHeight="15"/>
  <x:cols>
    <x:col min="1" max="1" width="48" customWidth="1"/>
    <x:col min="2" max="2" width="22" customWidth="1"/>
    <x:col min="3" max="3" width="24" customWidth="1"/>
    <x:col min="4" max="4" width="50" customWidth="1"/>
  </x:cols>
  <x:sheetData>
    <x:row r="1">
      <x:c r="A1" s="1" t="inlineStr">
        <x:is>
          <x:t xml:space="preserve">Monthly fixed overheads</x:t>
        </x:is>
      </x:c>
    </x:row>
    <x:row r="2">
      <x:c r="A2" s="4" t="inlineStr">
        <x:is>
          <x:t xml:space="preserve">Costs you carry whether or not an event is booked. Yellow = input.</x:t>
        </x:is>
      </x:c>
    </x:row>
    <x:row r="4" ht="32" customHeight="1">
      <x:c r="A4" s="9" t="inlineStr">
        <x:is>
          <x:t xml:space="preserve">Cost head (per month)</x:t>
        </x:is>
      </x:c>
      <x:c r="B4" s="9" t="inlineStr">
        <x:is>
          <x:t xml:space="preserve">Central kitchen (₹)</x:t>
        </x:is>
      </x:c>
      <x:c r="C4" s="9" t="inlineStr">
        <x:is>
          <x:t xml:space="preserve">Rented / shared kitchen (₹)</x:t>
        </x:is>
      </x:c>
      <x:c r="D4" s="9" t="inlineStr">
        <x:is>
          <x:t xml:space="preserve">Note</x:t>
        </x:is>
      </x:c>
    </x:row>
    <x:row r="5">
      <x:c r="A5" s="10" t="inlineStr">
        <x:is>
          <x:t xml:space="preserve">Kitchen rent</x:t>
        </x:is>
      </x:c>
      <x:c r="B5" s="7" t="n">
        <x:v>60000</x:v>
      </x:c>
      <x:c r="C5" s="7" t="n">
        <x:v>25000</x:v>
      </x:c>
      <x:c r="D5" s="17" t="inlineStr">
        <x:is>
          <x:t xml:space="preserve">central: around 2,000 sq ft, ground-floor commercial zone</x:t>
        </x:is>
      </x:c>
    </x:row>
    <x:row r="6">
      <x:c r="A6" s="10" t="inlineStr">
        <x:is>
          <x:t xml:space="preserve">Permanent culinary core (head cook + assistants)</x:t>
        </x:is>
      </x:c>
      <x:c r="B6" s="7" t="n">
        <x:v>120000</x:v>
      </x:c>
      <x:c r="C6" s="7" t="n">
        <x:v>30000</x:v>
      </x:c>
      <x:c r="D6" s="17" t="inlineStr">
        <x:is>
          <x:t xml:space="preserve">the people you pay in off-season too</x:t>
        </x:is>
      </x:c>
    </x:row>
    <x:row r="7">
      <x:c r="A7" s="10" t="inlineStr">
        <x:is>
          <x:t xml:space="preserve">Power and water</x:t>
        </x:is>
      </x:c>
      <x:c r="B7" s="7" t="n">
        <x:v>24000</x:v>
      </x:c>
      <x:c r="C7" s="7" t="n">
        <x:v>8000</x:v>
      </x:c>
      <x:c r="D7" s="17" t="inlineStr">
        <x:is>
          <x:t xml:space="preserve">chillers and cold room run every day</x:t>
        </x:is>
      </x:c>
    </x:row>
    <x:row r="8">
      <x:c r="A8" s="10" t="inlineStr">
        <x:is>
          <x:t xml:space="preserve">Owner's drawing</x:t>
        </x:is>
      </x:c>
      <x:c r="B8" s="7" t="n">
        <x:v>50000</x:v>
      </x:c>
      <x:c r="C8" s="7" t="n">
        <x:v>40000</x:v>
      </x:c>
      <x:c r="D8" s="17" t="inlineStr">
        <x:is>
          <x:t xml:space="preserve">a business that pays you nothing is a hobby</x:t>
        </x:is>
      </x:c>
    </x:row>
    <x:row r="9">
      <x:c r="A9" s="10" t="inlineStr">
        <x:is>
          <x:t xml:space="preserve">Depreciation on equipment</x:t>
        </x:is>
      </x:c>
      <x:c r="B9" s="7" t="n">
        <x:v>10000</x:v>
      </x:c>
      <x:c r="C9" s="7" t="n">
        <x:v>4000</x:v>
      </x:c>
      <x:c r="D9" s="17" t="inlineStr">
        <x:is>
          <x:t xml:space="preserve">replacement fund for tandoors, chillers, degchi</x:t>
        </x:is>
      </x:c>
    </x:row>
    <x:row r="10">
      <x:c r="A10" s="10" t="inlineStr">
        <x:is>
          <x:t xml:space="preserve">Licences, insurance, accounting, software</x:t>
        </x:is>
      </x:c>
      <x:c r="B10" s="7" t="n">
        <x:v>15000</x:v>
      </x:c>
      <x:c r="C10" s="7" t="n">
        <x:v>6000</x:v>
      </x:c>
      <x:c r="D10" s="17" t="inlineStr">
        <x:is>
          <x:t xml:space="preserve">FSSAI renewal, CA fees, tools</x:t>
        </x:is>
      </x:c>
    </x:row>
    <x:row r="11">
      <x:c r="A11" s="10" t="inlineStr">
        <x:is>
          <x:t xml:space="preserve">Marketing and tasting trials</x:t>
        </x:is>
      </x:c>
      <x:c r="B11" s="7" t="n">
        <x:v>12000</x:v>
      </x:c>
      <x:c r="C11" s="7" t="n">
        <x:v>8000</x:v>
      </x:c>
      <x:c r="D11" s="17" t="inlineStr">
        <x:is>
          <x:t xml:space="preserve">sample menus cost real grocery</x:t>
        </x:is>
      </x:c>
    </x:row>
    <x:row r="12">
      <x:c r="A12" s="22" t="inlineStr">
        <x:is>
          <x:t xml:space="preserve">Total fixed overhead per month</x:t>
        </x:is>
      </x:c>
      <x:c r="B12" s="20" t="n">
        <x:f>SUM(B5:B11)</x:f>
        <x:v>291000</x:v>
      </x:c>
      <x:c r="C12" s="20" t="n">
        <x:f>SUM(C5:C11)</x:f>
        <x:v>121000</x:v>
      </x:c>
      <x:c r="D12" s="23" t="n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8" defaultRowHeight="15"/>
  <x:cols>
    <x:col min="1" max="1" width="52" customWidth="1"/>
    <x:col min="2" max="2" width="22" customWidth="1"/>
    <x:col min="3" max="3" width="22" customWidth="1"/>
    <x:col min="4" max="4" width="22" customWidth="1"/>
    <x:col min="5" max="5" width="22" customWidth="1"/>
  </x:cols>
  <x:sheetData>
    <x:row r="1">
      <x:c r="A1" s="1" t="inlineStr">
        <x:is>
          <x:t xml:space="preserve">Monthly break-even</x:t>
        </x:is>
      </x:c>
    </x:row>
    <x:row r="3">
      <x:c r="A3" s="5" t="inlineStr">
        <x:is>
          <x:t xml:space="preserve">Which kitchen are you modelling?</x:t>
        </x:is>
      </x:c>
      <x:c r="B3" s="24" t="inlineStr">
        <x:is>
          <x:t xml:space="preserve">Central kitchen</x:t>
        </x:is>
      </x:c>
    </x:row>
    <x:row r="4">
      <x:c r="A4" s="5" t="inlineStr">
        <x:is>
          <x:t xml:space="preserve">Fixed overhead per month (₹)</x:t>
        </x:is>
      </x:c>
      <x:c r="B4" s="12" t="n">
        <x:f>IF(B3="Central kitchen",'Monthly Overheads'!B12,'Monthly Overheads'!C12)</x:f>
        <x:v>291000</x:v>
      </x:c>
    </x:row>
    <x:row r="5">
      <x:c r="A5" s="5" t="inlineStr">
        <x:is>
          <x:t xml:space="preserve">Contribution per order (₹)</x:t>
        </x:is>
      </x:c>
      <x:c r="B5" s="12" t="n">
        <x:f>'Order Costing'!B43</x:f>
        <x:v>168340.75</x:v>
      </x:c>
    </x:row>
    <x:row r="6">
      <x:c r="A6" s="5" t="inlineStr">
        <x:is>
          <x:t xml:space="preserve">Break-even orders per month (exact)</x:t>
        </x:is>
      </x:c>
      <x:c r="B6" s="25" t="n">
        <x:f>B4/B5</x:f>
        <x:v>1.7286367085806615</x:v>
      </x:c>
      <x:c r="C6" s="4" t="inlineStr">
        <x:is>
          <x:t xml:space="preserve">orders of this size needed just to cover fixed cost</x:t>
        </x:is>
      </x:c>
    </x:row>
    <x:row r="7">
      <x:c r="A7" s="5" t="inlineStr">
        <x:is>
          <x:t xml:space="preserve">Break-even orders per month (round up)</x:t>
        </x:is>
      </x:c>
      <x:c r="B7" s="26" t="n">
        <x:f>ROUNDUP(B6,0)</x:f>
        <x:v>2</x:v>
      </x:c>
    </x:row>
    <x:row r="8">
      <x:c r="A8" s="5" t="inlineStr">
        <x:is>
          <x:t xml:space="preserve">Break-even revenue per month (₹)</x:t>
        </x:is>
      </x:c>
      <x:c r="B8" s="12" t="n">
        <x:f>B4/'Order Costing'!B44</x:f>
        <x:v>734670.6011467811</x:v>
      </x:c>
    </x:row>
    <x:row r="9">
      <x:c r="A9" s="5" t="inlineStr">
        <x:is>
          <x:t xml:space="preserve">Break-even plates per month</x:t>
        </x:is>
      </x:c>
      <x:c r="B9" s="16" t="n">
        <x:f>B4/(B5/'Order Costing'!B3)</x:f>
        <x:v>864.3183542903307</x:v>
      </x:c>
    </x:row>
    <x:row r="11">
      <x:c r="A11" s="27" t="inlineStr">
        <x:is>
          <x:t xml:space="preserve">What a change in plate price does</x:t>
        </x:is>
      </x:c>
    </x:row>
    <x:row r="12" ht="32" customHeight="1">
      <x:c r="A12" s="9" t="inlineStr">
        <x:is>
          <x:t xml:space="preserve">Plate price change (₹)</x:t>
        </x:is>
      </x:c>
      <x:c r="B12" s="9" t="inlineStr">
        <x:is>
          <x:t xml:space="preserve">New plate price (₹)</x:t>
        </x:is>
      </x:c>
      <x:c r="C12" s="9" t="inlineStr">
        <x:is>
          <x:t xml:space="preserve">Contribution per order (₹)</x:t>
        </x:is>
      </x:c>
      <x:c r="D12" s="9" t="inlineStr">
        <x:is>
          <x:t xml:space="preserve">Break-even orders / month</x:t>
        </x:is>
      </x:c>
    </x:row>
    <x:row r="13">
      <x:c r="A13" s="28" t="n">
        <x:v>-100</x:v>
      </x:c>
      <x:c r="B13" s="12" t="n">
        <x:f>'Order Costing'!B4+A13</x:f>
        <x:v>750</x:v>
      </x:c>
      <x:c r="C13" s="12" t="n">
        <x:f>$B$5+A13*'Order Costing'!B3*(1-'Order Costing'!B36-'Order Costing'!B37)</x:f>
        <x:v>121840.75</x:v>
      </x:c>
      <x:c r="D13" s="29" t="n">
        <x:f>$B$4/C13</x:f>
        <x:v>2.3883634990756377</x:v>
      </x:c>
    </x:row>
    <x:row r="14">
      <x:c r="A14" s="28" t="n">
        <x:v>-50</x:v>
      </x:c>
      <x:c r="B14" s="12" t="n">
        <x:f>'Order Costing'!B4+A14</x:f>
        <x:v>800</x:v>
      </x:c>
      <x:c r="C14" s="12" t="n">
        <x:f>$B$5+A14*'Order Costing'!B3*(1-'Order Costing'!B36-'Order Costing'!B37)</x:f>
        <x:v>145090.75</x:v>
      </x:c>
      <x:c r="D14" s="29" t="n">
        <x:f>$B$4/C14</x:f>
        <x:v>2.0056412969124495</x:v>
      </x:c>
    </x:row>
    <x:row r="15">
      <x:c r="A15" s="28" t="n">
        <x:v>0</x:v>
      </x:c>
      <x:c r="B15" s="12" t="n">
        <x:f>'Order Costing'!B4+A15</x:f>
        <x:v>850</x:v>
      </x:c>
      <x:c r="C15" s="12" t="n">
        <x:f>$B$5+A15*'Order Costing'!B3*(1-'Order Costing'!B36-'Order Costing'!B37)</x:f>
        <x:v>168340.75</x:v>
      </x:c>
      <x:c r="D15" s="29" t="n">
        <x:f>$B$4/C15</x:f>
        <x:v>1.7286367085806615</x:v>
      </x:c>
    </x:row>
    <x:row r="16">
      <x:c r="A16" s="28" t="n">
        <x:v>50</x:v>
      </x:c>
      <x:c r="B16" s="12" t="n">
        <x:f>'Order Costing'!B4+A16</x:f>
        <x:v>900</x:v>
      </x:c>
      <x:c r="C16" s="12" t="n">
        <x:f>$B$5+A16*'Order Costing'!B3*(1-'Order Costing'!B36-'Order Costing'!B37)</x:f>
        <x:v>191590.75</x:v>
      </x:c>
      <x:c r="D16" s="29" t="n">
        <x:f>$B$4/C16</x:f>
        <x:v>1.5188624711788017</x:v>
      </x:c>
    </x:row>
    <x:row r="17">
      <x:c r="A17" s="28" t="n">
        <x:v>100</x:v>
      </x:c>
      <x:c r="B17" s="12" t="n">
        <x:f>'Order Costing'!B4+A17</x:f>
        <x:v>950</x:v>
      </x:c>
      <x:c r="C17" s="12" t="n">
        <x:f>$B$5+A17*'Order Costing'!B3*(1-'Order Costing'!B36-'Order Costing'!B37)</x:f>
        <x:v>214840.75</x:v>
      </x:c>
      <x:c r="D17" s="29" t="n">
        <x:f>$B$4/C17</x:f>
        <x:v>1.3544916409014585</x:v>
      </x:c>
    </x:row>
    <x:row r="19">
      <x:c r="A19" s="4" t="inlineStr">
        <x:is>
          <x:t xml:space="preserve">Commission and leakage scale with the price, so only (1 - commission - leakage) of each price change reaches contribution.</x:t>
        </x:is>
      </x:c>
    </x:row>
  </x:sheetData>
  <x:dataValidations count="1">
    <x:dataValidation type="list" allowBlank="0" showDropDown="0" showInputMessage="0" showErrorMessage="0" sqref="B3">
      <x:formula1>"Central kitchen,Rented / shared kitchen"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baseColWidth="8" defaultRowHeight="15"/>
  <x:cols>
    <x:col min="1" max="1" width="16" customWidth="1"/>
    <x:col min="2" max="2" width="14" customWidth="1"/>
    <x:col min="3" max="3" width="18" customWidth="1"/>
    <x:col min="4" max="4" width="20" customWidth="1"/>
    <x:col min="5" max="5" width="20" customWidth="1"/>
    <x:col min="6" max="6" width="20" customWidth="1"/>
    <x:col min="7" max="7" width="22" customWidth="1"/>
  </x:cols>
  <x:sheetData>
    <x:row r="1">
      <x:c r="A1" s="1" t="inlineStr">
        <x:is>
          <x:t xml:space="preserve">12-month cash flow (Indian financial year)</x:t>
        </x:is>
      </x:c>
    </x:row>
    <x:row r="3">
      <x:c r="A3" s="5" t="inlineStr">
        <x:is>
          <x:t xml:space="preserve">Opening cash (₹)</x:t>
        </x:is>
      </x:c>
      <x:c r="B3" s="7" t="n">
        <x:v>0</x:v>
      </x:c>
      <x:c r="C3" s="4" t="inlineStr">
        <x:is>
          <x:t xml:space="preserve">cash you hold on 1 April before any event income</x:t>
        </x:is>
      </x:c>
    </x:row>
    <x:row r="4" ht="32" customHeight="1">
      <x:c r="A4" s="9" t="inlineStr">
        <x:is>
          <x:t xml:space="preserve">Month</x:t>
        </x:is>
      </x:c>
      <x:c r="B4" s="9" t="inlineStr">
        <x:is>
          <x:t xml:space="preserve">Events booked</x:t>
        </x:is>
      </x:c>
      <x:c r="C4" s="9" t="inlineStr">
        <x:is>
          <x:t xml:space="preserve">Revenue (₹)</x:t>
        </x:is>
      </x:c>
      <x:c r="D4" s="9" t="inlineStr">
        <x:is>
          <x:t xml:space="preserve">Contribution (₹)</x:t>
        </x:is>
      </x:c>
      <x:c r="E4" s="9" t="inlineStr">
        <x:is>
          <x:t xml:space="preserve">Fixed overhead (₹)</x:t>
        </x:is>
      </x:c>
      <x:c r="F4" s="9" t="inlineStr">
        <x:is>
          <x:t xml:space="preserve">Net for the month (₹)</x:t>
        </x:is>
      </x:c>
      <x:c r="G4" s="9" t="inlineStr">
        <x:is>
          <x:t xml:space="preserve">Cumulative cash (₹)</x:t>
        </x:is>
      </x:c>
    </x:row>
    <x:row r="5">
      <x:c r="A5" s="5" t="inlineStr">
        <x:is>
          <x:t xml:space="preserve">Apr</x:t>
        </x:is>
      </x:c>
      <x:c r="B5" s="30" t="n">
        <x:v>1</x:v>
      </x:c>
      <x:c r="C5" s="12" t="n">
        <x:f>B5*'Order Costing'!$B$40</x:f>
        <x:v>425000</x:v>
      </x:c>
      <x:c r="D5" s="12" t="n">
        <x:f>B5*'Order Costing'!$B$43</x:f>
        <x:v>168340.75</x:v>
      </x:c>
      <x:c r="E5" s="12" t="n">
        <x:f>'Break-even'!$B$4</x:f>
        <x:v>291000</x:v>
      </x:c>
      <x:c r="F5" s="12" t="n">
        <x:f>D5-E5</x:f>
        <x:v>-122659.25</x:v>
      </x:c>
      <x:c r="G5" s="12" t="n">
        <x:f>$B$3+F5</x:f>
        <x:v>-122659.25</x:v>
      </x:c>
    </x:row>
    <x:row r="6">
      <x:c r="A6" s="5" t="inlineStr">
        <x:is>
          <x:t xml:space="preserve">May</x:t>
        </x:is>
      </x:c>
      <x:c r="B6" s="30" t="n">
        <x:v>2</x:v>
      </x:c>
      <x:c r="C6" s="12" t="n">
        <x:f>B6*'Order Costing'!$B$40</x:f>
        <x:v>850000</x:v>
      </x:c>
      <x:c r="D6" s="12" t="n">
        <x:f>B6*'Order Costing'!$B$43</x:f>
        <x:v>336681.5</x:v>
      </x:c>
      <x:c r="E6" s="12" t="n">
        <x:f>'Break-even'!$B$4</x:f>
        <x:v>291000</x:v>
      </x:c>
      <x:c r="F6" s="12" t="n">
        <x:f>D6-E6</x:f>
        <x:v>45681.5</x:v>
      </x:c>
      <x:c r="G6" s="12" t="n">
        <x:f>G5+F6</x:f>
        <x:v>-76977.75</x:v>
      </x:c>
    </x:row>
    <x:row r="7">
      <x:c r="A7" s="5" t="inlineStr">
        <x:is>
          <x:t xml:space="preserve">Jun</x:t>
        </x:is>
      </x:c>
      <x:c r="B7" s="30" t="n">
        <x:v>1</x:v>
      </x:c>
      <x:c r="C7" s="12" t="n">
        <x:f>B7*'Order Costing'!$B$40</x:f>
        <x:v>425000</x:v>
      </x:c>
      <x:c r="D7" s="12" t="n">
        <x:f>B7*'Order Costing'!$B$43</x:f>
        <x:v>168340.75</x:v>
      </x:c>
      <x:c r="E7" s="12" t="n">
        <x:f>'Break-even'!$B$4</x:f>
        <x:v>291000</x:v>
      </x:c>
      <x:c r="F7" s="12" t="n">
        <x:f>D7-E7</x:f>
        <x:v>-122659.25</x:v>
      </x:c>
      <x:c r="G7" s="12" t="n">
        <x:f>G6+F7</x:f>
        <x:v>-199637</x:v>
      </x:c>
    </x:row>
    <x:row r="8">
      <x:c r="A8" s="5" t="inlineStr">
        <x:is>
          <x:t xml:space="preserve">Jul</x:t>
        </x:is>
      </x:c>
      <x:c r="B8" s="30" t="n">
        <x:v>0</x:v>
      </x:c>
      <x:c r="C8" s="12" t="n">
        <x:f>B8*'Order Costing'!$B$40</x:f>
        <x:v>0</x:v>
      </x:c>
      <x:c r="D8" s="12" t="n">
        <x:f>B8*'Order Costing'!$B$43</x:f>
        <x:v>0</x:v>
      </x:c>
      <x:c r="E8" s="12" t="n">
        <x:f>'Break-even'!$B$4</x:f>
        <x:v>291000</x:v>
      </x:c>
      <x:c r="F8" s="12" t="n">
        <x:f>D8-E8</x:f>
        <x:v>-291000</x:v>
      </x:c>
      <x:c r="G8" s="12" t="n">
        <x:f>G7+F8</x:f>
        <x:v>-490637</x:v>
      </x:c>
    </x:row>
    <x:row r="9">
      <x:c r="A9" s="5" t="inlineStr">
        <x:is>
          <x:t xml:space="preserve">Aug</x:t>
        </x:is>
      </x:c>
      <x:c r="B9" s="30" t="n">
        <x:v>1</x:v>
      </x:c>
      <x:c r="C9" s="12" t="n">
        <x:f>B9*'Order Costing'!$B$40</x:f>
        <x:v>425000</x:v>
      </x:c>
      <x:c r="D9" s="12" t="n">
        <x:f>B9*'Order Costing'!$B$43</x:f>
        <x:v>168340.75</x:v>
      </x:c>
      <x:c r="E9" s="12" t="n">
        <x:f>'Break-even'!$B$4</x:f>
        <x:v>291000</x:v>
      </x:c>
      <x:c r="F9" s="12" t="n">
        <x:f>D9-E9</x:f>
        <x:v>-122659.25</x:v>
      </x:c>
      <x:c r="G9" s="12" t="n">
        <x:f>G8+F9</x:f>
        <x:v>-613296.25</x:v>
      </x:c>
    </x:row>
    <x:row r="10">
      <x:c r="A10" s="5" t="inlineStr">
        <x:is>
          <x:t xml:space="preserve">Sep</x:t>
        </x:is>
      </x:c>
      <x:c r="B10" s="30" t="n">
        <x:v>1</x:v>
      </x:c>
      <x:c r="C10" s="12" t="n">
        <x:f>B10*'Order Costing'!$B$40</x:f>
        <x:v>425000</x:v>
      </x:c>
      <x:c r="D10" s="12" t="n">
        <x:f>B10*'Order Costing'!$B$43</x:f>
        <x:v>168340.75</x:v>
      </x:c>
      <x:c r="E10" s="12" t="n">
        <x:f>'Break-even'!$B$4</x:f>
        <x:v>291000</x:v>
      </x:c>
      <x:c r="F10" s="12" t="n">
        <x:f>D10-E10</x:f>
        <x:v>-122659.25</x:v>
      </x:c>
      <x:c r="G10" s="12" t="n">
        <x:f>G9+F10</x:f>
        <x:v>-735955.5</x:v>
      </x:c>
    </x:row>
    <x:row r="11">
      <x:c r="A11" s="5" t="inlineStr">
        <x:is>
          <x:t xml:space="preserve">Oct</x:t>
        </x:is>
      </x:c>
      <x:c r="B11" s="30" t="n">
        <x:v>2</x:v>
      </x:c>
      <x:c r="C11" s="12" t="n">
        <x:f>B11*'Order Costing'!$B$40</x:f>
        <x:v>850000</x:v>
      </x:c>
      <x:c r="D11" s="12" t="n">
        <x:f>B11*'Order Costing'!$B$43</x:f>
        <x:v>336681.5</x:v>
      </x:c>
      <x:c r="E11" s="12" t="n">
        <x:f>'Break-even'!$B$4</x:f>
        <x:v>291000</x:v>
      </x:c>
      <x:c r="F11" s="12" t="n">
        <x:f>D11-E11</x:f>
        <x:v>45681.5</x:v>
      </x:c>
      <x:c r="G11" s="12" t="n">
        <x:f>G10+F11</x:f>
        <x:v>-690274</x:v>
      </x:c>
    </x:row>
    <x:row r="12">
      <x:c r="A12" s="5" t="inlineStr">
        <x:is>
          <x:t xml:space="preserve">Nov</x:t>
        </x:is>
      </x:c>
      <x:c r="B12" s="30" t="n">
        <x:v>7</x:v>
      </x:c>
      <x:c r="C12" s="12" t="n">
        <x:f>B12*'Order Costing'!$B$40</x:f>
        <x:v>2975000</x:v>
      </x:c>
      <x:c r="D12" s="12" t="n">
        <x:f>B12*'Order Costing'!$B$43</x:f>
        <x:v>1178385.25</x:v>
      </x:c>
      <x:c r="E12" s="12" t="n">
        <x:f>'Break-even'!$B$4</x:f>
        <x:v>291000</x:v>
      </x:c>
      <x:c r="F12" s="12" t="n">
        <x:f>D12-E12</x:f>
        <x:v>887385.25</x:v>
      </x:c>
      <x:c r="G12" s="12" t="n">
        <x:f>G11+F12</x:f>
        <x:v>197111.25</x:v>
      </x:c>
    </x:row>
    <x:row r="13">
      <x:c r="A13" s="5" t="inlineStr">
        <x:is>
          <x:t xml:space="preserve">Dec</x:t>
        </x:is>
      </x:c>
      <x:c r="B13" s="30" t="n">
        <x:v>7</x:v>
      </x:c>
      <x:c r="C13" s="12" t="n">
        <x:f>B13*'Order Costing'!$B$40</x:f>
        <x:v>2975000</x:v>
      </x:c>
      <x:c r="D13" s="12" t="n">
        <x:f>B13*'Order Costing'!$B$43</x:f>
        <x:v>1178385.25</x:v>
      </x:c>
      <x:c r="E13" s="12" t="n">
        <x:f>'Break-even'!$B$4</x:f>
        <x:v>291000</x:v>
      </x:c>
      <x:c r="F13" s="12" t="n">
        <x:f>D13-E13</x:f>
        <x:v>887385.25</x:v>
      </x:c>
      <x:c r="G13" s="12" t="n">
        <x:f>G12+F13</x:f>
        <x:v>1084496.5</x:v>
      </x:c>
    </x:row>
    <x:row r="14">
      <x:c r="A14" s="5" t="inlineStr">
        <x:is>
          <x:t xml:space="preserve">Jan</x:t>
        </x:is>
      </x:c>
      <x:c r="B14" s="30" t="n">
        <x:v>6</x:v>
      </x:c>
      <x:c r="C14" s="12" t="n">
        <x:f>B14*'Order Costing'!$B$40</x:f>
        <x:v>2550000</x:v>
      </x:c>
      <x:c r="D14" s="12" t="n">
        <x:f>B14*'Order Costing'!$B$43</x:f>
        <x:v>1010044.5</x:v>
      </x:c>
      <x:c r="E14" s="12" t="n">
        <x:f>'Break-even'!$B$4</x:f>
        <x:v>291000</x:v>
      </x:c>
      <x:c r="F14" s="12" t="n">
        <x:f>D14-E14</x:f>
        <x:v>719044.5</x:v>
      </x:c>
      <x:c r="G14" s="12" t="n">
        <x:f>G13+F14</x:f>
        <x:v>1803541</x:v>
      </x:c>
    </x:row>
    <x:row r="15">
      <x:c r="A15" s="5" t="inlineStr">
        <x:is>
          <x:t xml:space="preserve">Feb</x:t>
        </x:is>
      </x:c>
      <x:c r="B15" s="30" t="n">
        <x:v>6</x:v>
      </x:c>
      <x:c r="C15" s="12" t="n">
        <x:f>B15*'Order Costing'!$B$40</x:f>
        <x:v>2550000</x:v>
      </x:c>
      <x:c r="D15" s="12" t="n">
        <x:f>B15*'Order Costing'!$B$43</x:f>
        <x:v>1010044.5</x:v>
      </x:c>
      <x:c r="E15" s="12" t="n">
        <x:f>'Break-even'!$B$4</x:f>
        <x:v>291000</x:v>
      </x:c>
      <x:c r="F15" s="12" t="n">
        <x:f>D15-E15</x:f>
        <x:v>719044.5</x:v>
      </x:c>
      <x:c r="G15" s="12" t="n">
        <x:f>G14+F15</x:f>
        <x:v>2522585.5</x:v>
      </x:c>
    </x:row>
    <x:row r="16">
      <x:c r="A16" s="5" t="inlineStr">
        <x:is>
          <x:t xml:space="preserve">Mar</x:t>
        </x:is>
      </x:c>
      <x:c r="B16" s="30" t="n">
        <x:v>2</x:v>
      </x:c>
      <x:c r="C16" s="12" t="n">
        <x:f>B16*'Order Costing'!$B$40</x:f>
        <x:v>850000</x:v>
      </x:c>
      <x:c r="D16" s="12" t="n">
        <x:f>B16*'Order Costing'!$B$43</x:f>
        <x:v>336681.5</x:v>
      </x:c>
      <x:c r="E16" s="12" t="n">
        <x:f>'Break-even'!$B$4</x:f>
        <x:v>291000</x:v>
      </x:c>
      <x:c r="F16" s="12" t="n">
        <x:f>D16-E16</x:f>
        <x:v>45681.5</x:v>
      </x:c>
      <x:c r="G16" s="12" t="n">
        <x:f>G15+F16</x:f>
        <x:v>2568267</x:v>
      </x:c>
    </x:row>
    <x:row r="17">
      <x:c r="A17" s="13" t="inlineStr">
        <x:is>
          <x:t xml:space="preserve">Year</x:t>
        </x:is>
      </x:c>
      <x:c r="B17" s="31" t="n">
        <x:f>SUM(B5:B16)</x:f>
        <x:v>36</x:v>
      </x:c>
      <x:c r="C17" s="15" t="n">
        <x:f>SUM(C5:C16)</x:f>
        <x:v>15300000</x:v>
      </x:c>
      <x:c r="D17" s="15" t="n">
        <x:f>SUM(D5:D16)</x:f>
        <x:v>6060267</x:v>
      </x:c>
      <x:c r="E17" s="15" t="n">
        <x:f>SUM(E5:E16)</x:f>
        <x:v>3492000</x:v>
      </x:c>
      <x:c r="F17" s="15" t="n">
        <x:f>SUM(F5:F16)</x:f>
        <x:v>2568267</x:v>
      </x:c>
      <x:c r="G17" s="15" t="n">
        <x:f>G16</x:f>
        <x:v>2568267</x:v>
      </x:c>
    </x:row>
    <x:row r="19">
      <x:c r="A19" s="5" t="inlineStr">
        <x:is>
          <x:t xml:space="preserve">Net margin for the year</x:t>
        </x:is>
      </x:c>
      <x:c r="C19" s="21" t="n">
        <x:f>F17/C17</x:f>
        <x:v>0.16786058823529412</x:v>
      </x:c>
    </x:row>
    <x:row r="20">
      <x:c r="A20" s="5" t="inlineStr">
        <x:is>
          <x:t xml:space="preserve">Lowest cumulative cash</x:t>
        </x:is>
      </x:c>
      <x:c r="C20" s="20" t="n">
        <x:f>MIN(G5:G16)</x:f>
        <x:v>-735955.5</x:v>
      </x:c>
    </x:row>
    <x:row r="21">
      <x:c r="A21" s="5" t="inlineStr">
        <x:is>
          <x:t xml:space="preserve">Reserve needed to reach peak season</x:t>
        </x:is>
      </x:c>
      <x:c r="C21" s="20" t="n">
        <x:f>-MIN(0,C20)</x:f>
        <x:v>735955.5</x:v>
      </x:c>
      <x:c r="D21" s="4" t="inlineStr">
        <x:is>
          <x:t xml:space="preserve">hold at least this before the slow months begin</x:t>
        </x:is>
      </x:c>
    </x:row>
  </x:sheetData>
  <x:conditionalFormatting sqref="F5:G17">
    <x:cfRule type="cellIs" dxfId="0" priority="1" operator="lessThan">
      <x:formula>0</x:formula>
    </x:cfRule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baseColWidth="8" defaultRowHeight="15"/>
  <x:cols>
    <x:col min="1" max="1" width="50" customWidth="1"/>
    <x:col min="2" max="2" width="24" customWidth="1"/>
    <x:col min="3" max="3" width="24" customWidth="1"/>
    <x:col min="4" max="4" width="56" customWidth="1"/>
  </x:cols>
  <x:sheetData>
    <x:row r="1">
      <x:c r="A1" s="1" t="inlineStr">
        <x:is>
          <x:t xml:space="preserve">Start-up budget: rented kitchen vs central kitchen</x:t>
        </x:is>
      </x:c>
    </x:row>
    <x:row r="2">
      <x:c r="A2" s="4" t="str">
        <x:v>Central-kitchen defaults are mid-points of the ranges in Kaliquid's catering start-up guide; the rented-kitchen column is a lean start. Replace with your quotes.</x:v>
      </x:c>
    </x:row>
    <x:row r="4" ht="32" customHeight="1">
      <x:c r="A4" s="9" t="inlineStr">
        <x:is>
          <x:t xml:space="preserve">Item</x:t>
        </x:is>
      </x:c>
      <x:c r="B4" s="9" t="inlineStr">
        <x:is>
          <x:t xml:space="preserve">Rented / shared kitchen (₹)</x:t>
        </x:is>
      </x:c>
      <x:c r="C4" s="9" t="inlineStr">
        <x:is>
          <x:t xml:space="preserve">Central kitchen (₹)</x:t>
        </x:is>
      </x:c>
      <x:c r="D4" s="9" t="inlineStr">
        <x:is>
          <x:t xml:space="preserve">Note</x:t>
        </x:is>
      </x:c>
    </x:row>
    <x:row r="5">
      <x:c r="A5" s="10" t="inlineStr">
        <x:is>
          <x:t xml:space="preserve">Kitchen lease deposit / shared-kitchen advance</x:t>
        </x:is>
      </x:c>
      <x:c r="B5" s="7" t="n">
        <x:v>100000</x:v>
      </x:c>
      <x:c r="C5" s="7" t="n">
        <x:v>225000</x:v>
      </x:c>
      <x:c r="D5" s="17" t="inlineStr">
        <x:is>
          <x:t xml:space="preserve">central range: ₹1.5-3 lakh deposit</x:t>
        </x:is>
      </x:c>
    </x:row>
    <x:row r="6">
      <x:c r="A6" s="10" t="inlineStr">
        <x:is>
          <x:t xml:space="preserve">Commercial kitchen equipment (SS-304 tables, ranges, tandoors)</x:t>
        </x:is>
      </x:c>
      <x:c r="B6" s="7" t="n">
        <x:v>150000</x:v>
      </x:c>
      <x:c r="C6" s="7" t="n">
        <x:v>700000</x:v>
      </x:c>
      <x:c r="D6" s="17" t="inlineStr">
        <x:is>
          <x:t xml:space="preserve">central range: ₹5.5-8.5 lakh; rented start owns only essentials</x:t>
        </x:is>
      </x:c>
    </x:row>
    <x:row r="7">
      <x:c r="A7" s="10" t="inlineStr">
        <x:is>
          <x:t xml:space="preserve">Cold storage, chillers, deep freezers</x:t>
        </x:is>
      </x:c>
      <x:c r="B7" s="7" t="n">
        <x:v>40000</x:v>
      </x:c>
      <x:c r="C7" s="7" t="n">
        <x:v>400000</x:v>
      </x:c>
      <x:c r="D7" s="17" t="inlineStr">
        <x:is>
          <x:t xml:space="preserve">central range: ₹3-5 lakh</x:t>
        </x:is>
      </x:c>
    </x:row>
    <x:row r="8">
      <x:c r="A8" s="10" t="inlineStr">
        <x:is>
          <x:t xml:space="preserve">Crockery, chafing dishes, transport containers</x:t>
        </x:is>
      </x:c>
      <x:c r="B8" s="7" t="n">
        <x:v>250000</x:v>
      </x:c>
      <x:c r="C8" s="7" t="n">
        <x:v>350000</x:v>
      </x:c>
      <x:c r="D8" s="17" t="inlineStr">
        <x:is>
          <x:t xml:space="preserve">central range: ₹2.5-4.5 lakh</x:t>
        </x:is>
      </x:c>
    </x:row>
    <x:row r="9">
      <x:c r="A9" s="10" t="inlineStr">
        <x:is>
          <x:t xml:space="preserve">Licences, registrations, initial set-up</x:t>
        </x:is>
      </x:c>
      <x:c r="B9" s="7" t="n">
        <x:v>40000</x:v>
      </x:c>
      <x:c r="C9" s="7" t="n">
        <x:v>60000</x:v>
      </x:c>
      <x:c r="D9" s="17" t="inlineStr">
        <x:is>
          <x:t xml:space="preserve">FSSAI, GST, municipal trade licence, fire NOC where applicable</x:t>
        </x:is>
      </x:c>
    </x:row>
    <x:row r="10">
      <x:c r="A10" s="22" t="inlineStr">
        <x:is>
          <x:t xml:space="preserve">Set-up cost before working capital</x:t>
        </x:is>
      </x:c>
      <x:c r="B10" s="20" t="n">
        <x:f>SUM(B5:B9)</x:f>
        <x:v>580000</x:v>
      </x:c>
      <x:c r="C10" s="20" t="n">
        <x:f>SUM(C5:C9)</x:f>
        <x:v>1735000</x:v>
      </x:c>
      <x:c r="D10" s="23" t="inlineStr">
        <x:is>
          <x:t xml:space="preserve">compare with your own quotes</x:t>
        </x:is>
      </x:c>
    </x:row>
    <x:row r="11">
      <x:c r="A11" s="10" t="inlineStr">
        <x:is>
          <x:t xml:space="preserve">Working capital: cash out before advance for N orders</x:t>
        </x:is>
      </x:c>
      <x:c r="B11" s="12" t="n">
        <x:f>2*'Order Costing'!B50</x:f>
        <x:v>329218.5</x:v>
      </x:c>
      <x:c r="C11" s="12" t="n">
        <x:f>2*'Order Costing'!B50</x:f>
        <x:v>329218.5</x:v>
      </x:c>
      <x:c r="D11" s="17" t="inlineStr">
        <x:is>
          <x:t xml:space="preserve">two peak-week orders funded before advances arrive</x:t>
        </x:is>
      </x:c>
    </x:row>
    <x:row r="12">
      <x:c r="A12" s="10" t="inlineStr">
        <x:is>
          <x:t xml:space="preserve">Contingency (% of the above)</x:t>
        </x:is>
      </x:c>
      <x:c r="B12" s="8" t="n">
        <x:v>0.1</x:v>
      </x:c>
      <x:c r="C12" s="8" t="n">
        <x:v>0.1</x:v>
      </x:c>
      <x:c r="D12" s="4" t="n"/>
    </x:row>
    <x:row r="13">
      <x:c r="A13" s="10" t="inlineStr">
        <x:is>
          <x:t xml:space="preserve">Contingency (₹)</x:t>
        </x:is>
      </x:c>
      <x:c r="B13" s="12" t="n">
        <x:f>B12*(B10+B11)</x:f>
        <x:v>90921.85</x:v>
      </x:c>
      <x:c r="C13" s="12" t="n">
        <x:f>C12*(C10+C11)</x:f>
        <x:v>206421.85</x:v>
      </x:c>
      <x:c r="D13" s="4" t="n"/>
    </x:row>
    <x:row r="14">
      <x:c r="A14" s="22" t="inlineStr">
        <x:is>
          <x:t xml:space="preserve">Total money to arrange</x:t>
        </x:is>
      </x:c>
      <x:c r="B14" s="20" t="n">
        <x:f>B10+B11+B13</x:f>
        <x:v>1000140.35</x:v>
      </x:c>
      <x:c r="C14" s="20" t="n">
        <x:f>C10+C11+C13</x:f>
        <x:v>2270640.35</x:v>
      </x:c>
      <x:c r="D14" s="4" t="n"/>
    </x:row>
  </x:sheetData>
  <x:pageMargins left="0.7" right="0.7" top="0.75" bottom="0.75" header="0.3" footer="0.3"/>
</x:worksheet>
</file>