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00d52c43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ea72ba3aa5d45e9"/>
    <x:sheet xmlns:r="http://schemas.openxmlformats.org/officeDocument/2006/relationships" name="Equipment List" sheetId="2" r:id="R7e118ddde4e745b1"/>
    <x:sheet xmlns:r="http://schemas.openxmlformats.org/officeDocument/2006/relationships" name="Dispatch Checklist" sheetId="3" r:id="R161ef44fdb70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#,##0.0#"/>
    <x:numFmt numFmtId="165" formatCode="#,##0.##"/>
  </x:numFmts>
  <x:fonts count="10">
    <x:font>
      <x:sz val="11"/>
      <x:color theme="1"/>
      <x:name val="Calibri"/>
      <x:family val="2"/>
      <x:scheme val="minor"/>
    </x:font>
    <x:font>
      <x:b/>
      <x:sz val="16"/>
      <x:color rgb="FF1A2B6D"/>
    </x:font>
    <x:font>
      <x:i/>
      <x:color rgb="FF555555"/>
    </x:font>
    <x:font>
      <x:b/>
    </x:font>
    <x:font>
      <x:sz val="9"/>
      <x:color rgb="FF666666"/>
    </x:font>
    <x:font>
      <x:b/>
      <x:color rgb="FFFFFFFF"/>
    </x:font>
    <x:font>
      <x:b/>
      <x:color rgb="FF1A2B6D"/>
    </x:font>
    <x:font>
      <x:b/>
      <x:sz val="12"/>
    </x:font>
    <x:font>
      <x:b/>
      <x:sz val="14"/>
      <x:color rgb="FF1A2B6D"/>
    </x:font>
    <x:font>
      <x:b/>
      <x:sz val="13"/>
      <x:color rgb="FF1A2B6D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2F2F2"/>
      </x:patternFill>
    </x:fill>
    <x:fill>
      <x:patternFill patternType="solid">
        <x:fgColor rgb="FF1A2B6D"/>
      </x:patternFill>
    </x:fill>
    <x:fill>
      <x:patternFill patternType="solid">
        <x:fgColor rgb="FFDCE6F7"/>
      </x:patternFill>
    </x:fill>
  </x:fills>
  <x:borders count="2">
    <x:border>
      <x:left/>
      <x:right/>
      <x:top/>
      <x:bottom/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9" fillId="0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1" fillId="0" borderId="0" xfId="0"/>
    <x:xf numFmtId="0" fontId="2" fillId="0" borderId="0" xfId="0"/>
    <x:xf numFmtId="0" fontId="5" fillId="4" borderId="0" xfId="0"/>
    <x:xf numFmtId="0" fontId="0" fillId="4" borderId="0" xfId="0"/>
    <x:xf numFmtId="0" fontId="3" fillId="0" borderId="0" xfId="0"/>
    <x:xf numFmtId="0" fontId="0" fillId="2" borderId="1" xfId="0" applyAlignment="1">
      <x:alignment horizontal="right"/>
    </x:xf>
    <x:xf numFmtId="0" fontId="4" fillId="0" borderId="0" xfId="0"/>
    <x:xf numFmtId="0" fontId="0" fillId="3" borderId="1" xfId="0" applyAlignment="1">
      <x:alignment horizontal="right"/>
    </x:xf>
    <x:xf numFmtId="164" fontId="0" fillId="3" borderId="1" xfId="0" applyAlignment="1">
      <x:alignment horizontal="right"/>
    </x:xf>
    <x:xf numFmtId="0" fontId="5" fillId="4" borderId="1" xfId="0" applyAlignment="1">
      <x:alignment horizontal="center" vertical="center" wrapText="1"/>
    </x:xf>
    <x:xf numFmtId="0" fontId="6" fillId="5" borderId="0" xfId="0"/>
    <x:xf numFmtId="0" fontId="0" fillId="5" borderId="0" xfId="0"/>
    <x:xf numFmtId="0" fontId="0" fillId="0" borderId="1" xfId="0"/>
    <x:xf numFmtId="0" fontId="4" fillId="0" borderId="1" xfId="0"/>
    <x:xf numFmtId="165" fontId="0" fillId="3" borderId="1" xfId="0"/>
    <x:xf numFmtId="0" fontId="0" fillId="2" borderId="1" xfId="0"/>
    <x:xf numFmtId="3" fontId="0" fillId="2" borderId="1" xfId="0"/>
    <x:xf numFmtId="3" fontId="0" fillId="3" borderId="1" xfId="0"/>
    <x:xf numFmtId="3" fontId="3" fillId="0" borderId="0" xfId="0"/>
    <x:xf numFmtId="0" fontId="7" fillId="0" borderId="0" xfId="0"/>
    <x:xf numFmtId="3" fontId="7" fillId="3" borderId="0" xfId="0"/>
    <x:xf numFmtId="0" fontId="8" fillId="0" borderId="0" xfId="0"/>
    <x:xf numFmtId="0" fontId="5" fillId="4" borderId="1" xfId="0" applyAlignment="1">
      <x:alignment horizontal="center" wrapText="1"/>
    </x:xf>
    <x:xf numFmtId="165" fontId="0" fillId="0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91ac2ba41408d" /><Relationship Type="http://schemas.openxmlformats.org/officeDocument/2006/relationships/theme" Target="/xl/theme/theme1.xml" Id="R1fe52d56416e4614" /><Relationship Type="http://schemas.openxmlformats.org/officeDocument/2006/relationships/sharedStrings" Target="/xl/sharedStrings.xml" Id="R740cac25c4e243ad" /><Relationship Type="http://schemas.openxmlformats.org/officeDocument/2006/relationships/worksheet" Target="/xl/worksheets/sheet1.xml" Id="R0ea72ba3aa5d45e9" /><Relationship Type="http://schemas.openxmlformats.org/officeDocument/2006/relationships/worksheet" Target="/xl/worksheets/sheet2.xml" Id="R7e118ddde4e745b1" /><Relationship Type="http://schemas.openxmlformats.org/officeDocument/2006/relationships/worksheet" Target="/xl/worksheets/sheet3.xml" Id="R161ef44fdb70493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20" customWidth="1"/>
  </x:cols>
  <x:sheetData>
    <x:row r="1">
      <x:c r="A1" s="1" t="inlineStr">
        <x:is>
          <x:t xml:space="preserve">How to use this workbook</x:t>
        </x:is>
      </x:c>
    </x:row>
    <x:row r="2">
      <x:c r="A2" s="2" t="inlineStr">
        <x:is>
          <x:t xml:space="preserve">1. On the Equipment List sheet, change the yellow inputs at the top: guests, number of dishes, live counters. Every quantity below recalculates.</x:t>
        </x:is>
      </x:c>
    </x:row>
    <x:row r="3">
      <x:c r="A3" s="2" t="inlineStr">
        <x:is>
          <x:t xml:space="preserve">2. Enter what you already own in the "Already own" column. "To hire / buy" shows the shortfall.</x:t>
        </x:is>
      </x:c>
    </x:row>
    <x:row r="4">
      <x:c r="A4" s="2" t="inlineStr">
        <x:is>
          <x:t xml:space="preserve">3. Enter your supplier quotes in the "Rate" column. The workbook ships with no prices because rates differ by city and supplier.</x:t>
        </x:is>
      </x:c>
    </x:row>
    <x:row r="5">
      <x:c r="A5" s="2" t="inlineStr">
        <x:is>
          <x:t xml:space="preserve">4. Print the Dispatch Checklist sheet for the loading crew: loaded, at venue, returned, damaged.</x:t>
        </x:is>
      </x:c>
    </x:row>
    <x:row r="6">
      <x:c r="A6" s="2" t="inlineStr">
        <x:is>
          <x:t xml:space="preserve"/>
        </x:is>
      </x:c>
    </x:row>
    <x:row r="7">
      <x:c r="A7" s="1" t="inlineStr">
        <x:is>
          <x:t xml:space="preserve">Where the planning numbers come from</x:t>
        </x:is>
      </x:c>
    </x:row>
    <x:row r="8">
      <x:c r="A8" s="2" t="str">
        <x:v>Steward ratio (1 per 25 to 30 guests) follows the buffet service norm used on Kaliquid catering pages.</x:v>
      </x:c>
    </x:row>
    <x:row r="9">
      <x:c r="A9" s="2" t="str">
        <x:v>LPG: commercial cylinders are 19 kg. LPG distributors quote roughly 0.8 to 1 kg per catering burner-hour at high flame; live-counter figures follow the 0.75 to 0.85 kg used on Kaliquid live-counter sizing.</x:v>
      </x:c>
    </x:row>
    <x:row r="10">
      <x:c r="A10" s="2" t="inlineStr">
        <x:is>
          <x:t xml:space="preserve">Food safety: FSSAI Schedule 4 Part V expects hot food held and carried at 60 C or above and cold food below 5 C. Check the current regulation text before you rely on this.</x:t>
        </x:is>
      </x:c>
    </x:row>
    <x:row r="11">
      <x:c r="A11" s="2" t="inlineStr">
        <x:is>
          <x:t xml:space="preserve">Degchi capacities, plate and glass ratios, one service line per 250 guests and one captain per 10 stewards are practical planning assumptions. Change them to match your own kitchen.</x:t>
        </x:is>
      </x:c>
    </x:row>
    <x:row r="12">
      <x:c r="A12" s="2" t="inlineStr">
        <x:is>
          <x:t xml:space="preserve"/>
        </x:is>
      </x:c>
    </x:row>
    <x:row r="13">
      <x:c r="A13" s="2" t="str">
        <x:v>This is a planning aid, not legal or compliance advice. Prepared by Kaliquid (kaliquid.com).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36" topLeftCell="C37" activePane="bottomRight" state="frozen"/>
    </x:sheetView>
  </x:sheetViews>
  <x:sheetFormatPr baseColWidth="8" defaultRowHeight="15"/>
  <x:cols>
    <x:col min="1" max="1" width="44" customWidth="1"/>
    <x:col min="2" max="2" width="52" customWidth="1"/>
    <x:col min="3" max="3" width="9" customWidth="1"/>
    <x:col min="4" max="4" width="44" customWidth="1"/>
    <x:col min="5" max="5" width="9" customWidth="1"/>
    <x:col min="6" max="6" width="12" customWidth="1"/>
    <x:col min="7" max="7" width="12" customWidth="1"/>
    <x:col min="8" max="8" width="13" customWidth="1"/>
    <x:col min="9" max="9" width="15" customWidth="1"/>
    <x:col min="10" max="10" width="14" customWidth="1"/>
  </x:cols>
  <x:sheetData>
    <x:row r="1">
      <x:c r="A1" s="3" t="inlineStr">
        <x:is>
          <x:t xml:space="preserve">Catering Items &amp; Equipment List (guest-scaled)</x:t>
        </x:is>
      </x:c>
    </x:row>
    <x:row r="2">
      <x:c r="A2" s="4" t="inlineStr">
        <x:is>
          <x:t xml:space="preserve">Yellow cells are yours to change. Grey cells recalculate. Ratios are planning guidance for Indian outdoor buffet service, not rules.</x:t>
        </x:is>
      </x:c>
    </x:row>
    <x:row r="3">
      <x:c r="A3" s="5" t="inlineStr">
        <x:is>
          <x:t xml:space="preserve">INPUTS</x:t>
        </x:is>
      </x:c>
      <x:c r="B3" s="6" t="n"/>
      <x:c r="C3" s="6" t="n"/>
    </x:row>
    <x:row r="4">
      <x:c r="A4" s="7" t="inlineStr">
        <x:is>
          <x:t xml:space="preserve">Guests</x:t>
        </x:is>
      </x:c>
      <x:c r="B4" s="8" t="n">
        <x:v>500</x:v>
      </x:c>
      <x:c r="C4" s="9" t="inlineStr">
        <x:is>
          <x:t xml:space="preserve">Confirmed headcount plus your usual buffer</x:t>
        </x:is>
      </x:c>
    </x:row>
    <x:row r="5">
      <x:c r="A5" s="7" t="inlineStr">
        <x:is>
          <x:t xml:space="preserve">Wet dishes (gravy, dal, kadhi, sabzi)</x:t>
        </x:is>
      </x:c>
      <x:c r="B5" s="8" t="n">
        <x:v>4</x:v>
      </x:c>
      <x:c r="C5" s="9" t="inlineStr">
        <x:is>
          <x:t xml:space="preserve">Each one needs its own degchi</x:t>
        </x:is>
      </x:c>
    </x:row>
    <x:row r="6">
      <x:c r="A6" s="7" t="inlineStr">
        <x:is>
          <x:t xml:space="preserve">Rice / pulao / biryani dishes</x:t>
        </x:is>
      </x:c>
      <x:c r="B6" s="8" t="n">
        <x:v>1</x:v>
      </x:c>
      <x:c r="C6" s="9" t="inlineStr">
        <x:is>
          <x:t xml:space="preserve"/>
        </x:is>
      </x:c>
    </x:row>
    <x:row r="7">
      <x:c r="A7" s="7" t="inlineStr">
        <x:is>
          <x:t xml:space="preserve">Total dishes on the buffet (incl. starters, salad, dessert)</x:t>
        </x:is>
      </x:c>
      <x:c r="B7" s="8" t="n">
        <x:v>12</x:v>
      </x:c>
      <x:c r="C7" s="9" t="inlineStr">
        <x:is>
          <x:t xml:space="preserve">One chafing dish per dish per service line</x:t>
        </x:is>
      </x:c>
    </x:row>
    <x:row r="8">
      <x:c r="A8" s="7" t="inlineStr">
        <x:is>
          <x:t xml:space="preserve">Buffet service lines</x:t>
        </x:is>
      </x:c>
      <x:c r="B8" s="10" t="n">
        <x:f>ROUNDUP(B4/250,0)</x:f>
        <x:v>2</x:v>
      </x:c>
      <x:c r="C8" s="9" t="inlineStr">
        <x:is>
          <x:t xml:space="preserve">Auto: one line per 250 guests. Overwrite with a number if you run more or fewer</x:t>
        </x:is>
      </x:c>
    </x:row>
    <x:row r="9">
      <x:c r="A9" s="7" t="inlineStr">
        <x:is>
          <x:t xml:space="preserve">Live counters</x:t>
        </x:is>
      </x:c>
      <x:c r="B9" s="8" t="n">
        <x:v>2</x:v>
      </x:c>
      <x:c r="C9" s="9" t="inlineStr">
        <x:is>
          <x:t xml:space="preserve">Chaat tawa, tandoor, dosa, pasta and similar</x:t>
        </x:is>
      </x:c>
    </x:row>
    <x:row r="10">
      <x:c r="A10" s="7" t="inlineStr">
        <x:is>
          <x:t xml:space="preserve">Hours each burner runs</x:t>
        </x:is>
      </x:c>
      <x:c r="B10" s="8" t="n">
        <x:v>3</x:v>
      </x:c>
      <x:c r="C10" s="9" t="inlineStr">
        <x:is>
          <x:t xml:space="preserve">Staggered cooking rarely keeps every burner lit for the full window</x:t>
        </x:is>
      </x:c>
    </x:row>
    <x:row r="11">
      <x:c r="A11" s="7" t="inlineStr">
        <x:is>
          <x:t xml:space="preserve">LPG use per burner-hour (kg)</x:t>
        </x:is>
      </x:c>
      <x:c r="B11" s="8" t="n">
        <x:v>0.9</x:v>
      </x:c>
      <x:c r="C11" s="9" t="inlineStr">
        <x:is>
          <x:t xml:space="preserve">LPG distributors quote about 0.8 to 1 kg per catering burner-hour at high flame</x:t>
        </x:is>
      </x:c>
    </x:row>
    <x:row r="12">
      <x:c r="A12" s="7" t="inlineStr">
        <x:is>
          <x:t xml:space="preserve">LPG use per live-counter hour (kg)</x:t>
        </x:is>
      </x:c>
      <x:c r="B12" s="8" t="n">
        <x:v>0.8</x:v>
      </x:c>
      <x:c r="C12" s="9" t="str">
        <x:v>Dosa and chaat tawa figures used on Kaliquid live-counter sizing pages: 0.75 to 0.85 kg</x:v>
      </x:c>
    </x:row>
    <x:row r="13">
      <x:c r="A13" s="7" t="inlineStr">
        <x:is>
          <x:t xml:space="preserve">Hours live counters run</x:t>
        </x:is>
      </x:c>
      <x:c r="B13" s="8" t="n">
        <x:v>4</x:v>
      </x:c>
      <x:c r="C13" s="9" t="inlineStr">
        <x:is>
          <x:t xml:space="preserve"/>
        </x:is>
      </x:c>
    </x:row>
    <x:row r="14">
      <x:c r="A14" s="7" t="inlineStr">
        <x:is>
          <x:t xml:space="preserve">Cooked weight per wet dish per guest (kg)</x:t>
        </x:is>
      </x:c>
      <x:c r="B14" s="8" t="n">
        <x:v>0.1</x:v>
      </x:c>
      <x:c r="C14" s="9" t="inlineStr">
        <x:is>
          <x:t xml:space="preserve">100 g of gravy or dal per guest per dish</x:t>
        </x:is>
      </x:c>
    </x:row>
    <x:row r="15">
      <x:c r="A15" s="7" t="inlineStr">
        <x:is>
          <x:t xml:space="preserve">Cooked rice per guest per rice dish (kg)</x:t>
        </x:is>
      </x:c>
      <x:c r="B15" s="8" t="n">
        <x:v>0.15</x:v>
      </x:c>
      <x:c r="C15" s="9" t="inlineStr">
        <x:is>
          <x:t xml:space="preserve">Roughly 55 to 60 g of raw rice per guest</x:t>
        </x:is>
      </x:c>
    </x:row>
    <x:row r="16">
      <x:c r="A16" s="7" t="inlineStr">
        <x:is>
          <x:t xml:space="preserve">Usable food per 60 L degchi (kg)</x:t>
        </x:is>
      </x:c>
      <x:c r="B16" s="8" t="n">
        <x:v>45</x:v>
      </x:c>
      <x:c r="C16" s="9" t="inlineStr">
        <x:is>
          <x:t xml:space="preserve">You cannot fill to the rim and still stir</x:t>
        </x:is>
      </x:c>
    </x:row>
    <x:row r="17">
      <x:c r="A17" s="7" t="inlineStr">
        <x:is>
          <x:t xml:space="preserve">Usable rice per 100 L degchi (kg)</x:t>
        </x:is>
      </x:c>
      <x:c r="B17" s="8" t="n">
        <x:v>65</x:v>
      </x:c>
      <x:c r="C17" s="9" t="inlineStr">
        <x:is>
          <x:t xml:space="preserve"/>
        </x:is>
      </x:c>
    </x:row>
    <x:row r="18">
      <x:c r="A18" s="7" t="inlineStr">
        <x:is>
          <x:t xml:space="preserve">Guests per steward</x:t>
        </x:is>
      </x:c>
      <x:c r="B18" s="8" t="n">
        <x:v>28</x:v>
      </x:c>
      <x:c r="C18" s="9" t="inlineStr">
        <x:is>
          <x:t xml:space="preserve">Buffet service norm is 1 steward per 25 to 30 guests</x:t>
        </x:is>
      </x:c>
    </x:row>
    <x:row r="19">
      <x:c r="A19" s="7" t="inlineStr">
        <x:is>
          <x:t xml:space="preserve">Kitchen crew (cooks + helpers)</x:t>
        </x:is>
      </x:c>
      <x:c r="B19" s="8" t="n">
        <x:v>14</x:v>
      </x:c>
      <x:c r="C19" s="9" t="inlineStr">
        <x:is>
          <x:t xml:space="preserve">For caps, aprons and hand-wash planning</x:t>
        </x:is>
      </x:c>
    </x:row>
    <x:row r="21">
      <x:c r="A21" s="5" t="inlineStr">
        <x:is>
          <x:t xml:space="preserve">DERIVED PLANNING NUMBERS</x:t>
        </x:is>
      </x:c>
      <x:c r="B21" s="6" t="n"/>
      <x:c r="C21" s="6" t="n"/>
    </x:row>
    <x:row r="22">
      <x:c r="A22" s="7" t="inlineStr">
        <x:is>
          <x:t xml:space="preserve">Wet food to cook (kg)</x:t>
        </x:is>
      </x:c>
      <x:c r="B22" s="11" t="n">
        <x:f>B4*B5*B14</x:f>
        <x:v>200</x:v>
      </x:c>
    </x:row>
    <x:row r="23">
      <x:c r="A23" s="7" t="inlineStr">
        <x:is>
          <x:t xml:space="preserve">Degchis, 60 L</x:t>
        </x:is>
      </x:c>
      <x:c r="B23" s="11" t="n">
        <x:f>ROUNDUP(B22/B16,0)</x:f>
        <x:v>5</x:v>
      </x:c>
    </x:row>
    <x:row r="24">
      <x:c r="A24" s="7" t="inlineStr">
        <x:is>
          <x:t xml:space="preserve">Cooked rice (kg)</x:t>
        </x:is>
      </x:c>
      <x:c r="B24" s="11" t="n">
        <x:f>B4*B6*B15</x:f>
        <x:v>75</x:v>
      </x:c>
    </x:row>
    <x:row r="25">
      <x:c r="A25" s="7" t="inlineStr">
        <x:is>
          <x:t xml:space="preserve">Degchis, 100 L (rice)</x:t>
        </x:is>
      </x:c>
      <x:c r="B25" s="11" t="n">
        <x:f>ROUNDUP(B24/B17,0)</x:f>
        <x:v>2</x:v>
      </x:c>
    </x:row>
    <x:row r="26">
      <x:c r="A26" s="7" t="inlineStr">
        <x:is>
          <x:t xml:space="preserve">Burners / bhattis (one per degchi)</x:t>
        </x:is>
      </x:c>
      <x:c r="B26" s="11" t="n">
        <x:f>B23+B25</x:f>
        <x:v>7</x:v>
      </x:c>
    </x:row>
    <x:row r="27">
      <x:c r="A27" s="7" t="inlineStr">
        <x:is>
          <x:t xml:space="preserve">LPG for cooking (kg)</x:t>
        </x:is>
      </x:c>
      <x:c r="B27" s="11" t="n">
        <x:f>B26*B10*B11</x:f>
        <x:v>18.900000000000002</x:v>
      </x:c>
    </x:row>
    <x:row r="28">
      <x:c r="A28" s="7" t="inlineStr">
        <x:is>
          <x:t xml:space="preserve">LPG for live counters (kg)</x:t>
        </x:is>
      </x:c>
      <x:c r="B28" s="11" t="n">
        <x:f>B9*B13*B12</x:f>
        <x:v>6.4</x:v>
      </x:c>
    </x:row>
    <x:row r="29">
      <x:c r="A29" s="7" t="inlineStr">
        <x:is>
          <x:t xml:space="preserve">LPG to plan for, incl. 25% reserve (kg)</x:t>
        </x:is>
      </x:c>
      <x:c r="B29" s="11" t="n">
        <x:f>(B27+B28)*1.25</x:f>
        <x:v>31.625000000000007</x:v>
      </x:c>
    </x:row>
    <x:row r="30">
      <x:c r="A30" s="7" t="inlineStr">
        <x:is>
          <x:t xml:space="preserve">Commercial 19 kg cylinders</x:t>
        </x:is>
      </x:c>
      <x:c r="B30" s="11" t="n">
        <x:f>ROUNDUP(B29/19,0)</x:f>
        <x:v>2</x:v>
      </x:c>
    </x:row>
    <x:row r="31">
      <x:c r="A31" s="7" t="inlineStr">
        <x:is>
          <x:t xml:space="preserve">Chafing dishes</x:t>
        </x:is>
      </x:c>
      <x:c r="B31" s="11" t="n">
        <x:f>B7*B8</x:f>
        <x:v>24</x:v>
      </x:c>
    </x:row>
    <x:row r="32">
      <x:c r="A32" s="7" t="inlineStr">
        <x:is>
          <x:t xml:space="preserve">Buffet tables, 6 ft (3 dishes each)</x:t>
        </x:is>
      </x:c>
      <x:c r="B32" s="11" t="n">
        <x:f>ROUNDUP(B7/3,0)*B8</x:f>
        <x:v>8</x:v>
      </x:c>
    </x:row>
    <x:row r="33">
      <x:c r="A33" s="7" t="inlineStr">
        <x:is>
          <x:t xml:space="preserve">Stewards</x:t>
        </x:is>
      </x:c>
      <x:c r="B33" s="11" t="n">
        <x:f>ROUNDUP(B4/B18,0)</x:f>
        <x:v>18</x:v>
      </x:c>
    </x:row>
    <x:row r="36">
      <x:c r="A36" s="12" t="inlineStr">
        <x:is>
          <x:t xml:space="preserve">Category</x:t>
        </x:is>
      </x:c>
      <x:c r="B36" s="12" t="inlineStr">
        <x:is>
          <x:t xml:space="preserve">Item</x:t>
        </x:is>
      </x:c>
      <x:c r="C36" s="12" t="inlineStr">
        <x:is>
          <x:t xml:space="preserve">Unit</x:t>
        </x:is>
      </x:c>
      <x:c r="D36" s="12" t="inlineStr">
        <x:is>
          <x:t xml:space="preserve">How it scales</x:t>
        </x:is>
      </x:c>
      <x:c r="E36" s="12" t="inlineStr">
        <x:is>
          <x:t xml:space="preserve">Ratio</x:t>
        </x:is>
      </x:c>
      <x:c r="F36" s="12" t="inlineStr">
        <x:is>
          <x:t xml:space="preserve">Qty needed</x:t>
        </x:is>
      </x:c>
      <x:c r="G36" s="12" t="inlineStr">
        <x:is>
          <x:t xml:space="preserve">Already own</x:t>
        </x:is>
      </x:c>
      <x:c r="H36" s="12" t="inlineStr">
        <x:is>
          <x:t xml:space="preserve">To hire / buy</x:t>
        </x:is>
      </x:c>
      <x:c r="I36" s="12" t="inlineStr">
        <x:is>
          <x:t xml:space="preserve">Rate (Rs per unit)</x:t>
        </x:is>
      </x:c>
      <x:c r="J36" s="12" t="inlineStr">
        <x:is>
          <x:t xml:space="preserve">Cost (Rs)</x:t>
        </x:is>
      </x:c>
    </x:row>
    <x:row r="37">
      <x:c r="A37" s="13" t="inlineStr">
        <x:is>
          <x:t xml:space="preserve">Cooking and fire</x:t>
        </x:is>
      </x:c>
      <x:c r="B37" s="14" t="n"/>
      <x:c r="C37" s="14" t="n"/>
      <x:c r="D37" s="14" t="n"/>
      <x:c r="E37" s="14" t="n"/>
      <x:c r="F37" s="14" t="n"/>
      <x:c r="G37" s="14" t="n"/>
      <x:c r="H37" s="14" t="n"/>
      <x:c r="I37" s="14" t="n"/>
      <x:c r="J37" s="14" t="n"/>
    </x:row>
    <x:row r="38">
      <x:c r="A38" s="15" t="inlineStr">
        <x:is>
          <x:t xml:space="preserve">Cooking and fire</x:t>
        </x:is>
      </x:c>
      <x:c r="B38" s="15" t="inlineStr">
        <x:is>
          <x:t xml:space="preserve">LPG bhatti / burner stand</x:t>
        </x:is>
      </x:c>
      <x:c r="C38" s="15" t="inlineStr">
        <x:is>
          <x:t xml:space="preserve">nos</x:t>
        </x:is>
      </x:c>
      <x:c r="D38" s="16" t="inlineStr">
        <x:is>
          <x:t xml:space="preserve">One per degchi in use</x:t>
        </x:is>
      </x:c>
      <x:c r="E38" s="15" t="n"/>
      <x:c r="F38" s="17" t="n">
        <x:f>$B$26</x:f>
        <x:v>7</x:v>
      </x:c>
      <x:c r="G38" s="18" t="n">
        <x:v>0</x:v>
      </x:c>
      <x:c r="H38" s="17" t="n">
        <x:f>MAX(0,F38-G38)</x:f>
        <x:v>7</x:v>
      </x:c>
      <x:c r="I38" s="19" t="n"/>
      <x:c r="J38" s="20" t="n">
        <x:f>H38*I38</x:f>
        <x:v>0</x:v>
      </x:c>
    </x:row>
    <x:row r="39">
      <x:c r="A39" s="15" t="inlineStr">
        <x:is>
          <x:t xml:space="preserve">Cooking and fire</x:t>
        </x:is>
      </x:c>
      <x:c r="B39" s="15" t="inlineStr">
        <x:is>
          <x:t xml:space="preserve">Degchi 60 L, SS or aluminium (gravies, dal)</x:t>
        </x:is>
      </x:c>
      <x:c r="C39" s="15" t="inlineStr">
        <x:is>
          <x:t xml:space="preserve">nos</x:t>
        </x:is>
      </x:c>
      <x:c r="D39" s="16" t="inlineStr">
        <x:is>
          <x:t xml:space="preserve">Cooked weight / usable kg</x:t>
        </x:is>
      </x:c>
      <x:c r="E39" s="15" t="n"/>
      <x:c r="F39" s="17" t="n">
        <x:f>$B$23</x:f>
        <x:v>5</x:v>
      </x:c>
      <x:c r="G39" s="18" t="n">
        <x:v>0</x:v>
      </x:c>
      <x:c r="H39" s="17" t="n">
        <x:f>MAX(0,F39-G39)</x:f>
        <x:v>5</x:v>
      </x:c>
      <x:c r="I39" s="19" t="n"/>
      <x:c r="J39" s="20" t="n">
        <x:f>H39*I39</x:f>
        <x:v>0</x:v>
      </x:c>
    </x:row>
    <x:row r="40">
      <x:c r="A40" s="15" t="inlineStr">
        <x:is>
          <x:t xml:space="preserve">Cooking and fire</x:t>
        </x:is>
      </x:c>
      <x:c r="B40" s="15" t="inlineStr">
        <x:is>
          <x:t xml:space="preserve">Degchi 100 L (rice, pulao, biryani)</x:t>
        </x:is>
      </x:c>
      <x:c r="C40" s="15" t="inlineStr">
        <x:is>
          <x:t xml:space="preserve">nos</x:t>
        </x:is>
      </x:c>
      <x:c r="D40" s="16" t="inlineStr">
        <x:is>
          <x:t xml:space="preserve">Cooked rice / usable kg</x:t>
        </x:is>
      </x:c>
      <x:c r="E40" s="15" t="n"/>
      <x:c r="F40" s="17" t="n">
        <x:f>$B$25</x:f>
        <x:v>2</x:v>
      </x:c>
      <x:c r="G40" s="18" t="n">
        <x:v>0</x:v>
      </x:c>
      <x:c r="H40" s="17" t="n">
        <x:f>MAX(0,F40-G40)</x:f>
        <x:v>2</x:v>
      </x:c>
      <x:c r="I40" s="19" t="n"/>
      <x:c r="J40" s="20" t="n">
        <x:f>H40*I40</x:f>
        <x:v>0</x:v>
      </x:c>
    </x:row>
    <x:row r="41">
      <x:c r="A41" s="15" t="inlineStr">
        <x:is>
          <x:t xml:space="preserve">Cooking and fire</x:t>
        </x:is>
      </x:c>
      <x:c r="B41" s="15" t="inlineStr">
        <x:is>
          <x:t xml:space="preserve">Lid for every degchi</x:t>
        </x:is>
      </x:c>
      <x:c r="C41" s="15" t="inlineStr">
        <x:is>
          <x:t xml:space="preserve">nos</x:t>
        </x:is>
      </x:c>
      <x:c r="D41" s="16" t="inlineStr">
        <x:is>
          <x:t xml:space="preserve">One per degchi</x:t>
        </x:is>
      </x:c>
      <x:c r="E41" s="15" t="n"/>
      <x:c r="F41" s="17" t="n">
        <x:f>($B$23+$B$25)</x:f>
        <x:v>7</x:v>
      </x:c>
      <x:c r="G41" s="18" t="n">
        <x:v>0</x:v>
      </x:c>
      <x:c r="H41" s="17" t="n">
        <x:f>MAX(0,F41-G41)</x:f>
        <x:v>7</x:v>
      </x:c>
      <x:c r="I41" s="19" t="n"/>
      <x:c r="J41" s="20" t="n">
        <x:f>H41*I41</x:f>
        <x:v>0</x:v>
      </x:c>
    </x:row>
    <x:row r="42">
      <x:c r="A42" s="15" t="inlineStr">
        <x:is>
          <x:t xml:space="preserve">Cooking and fire</x:t>
        </x:is>
      </x:c>
      <x:c r="B42" s="15" t="inlineStr">
        <x:is>
          <x:t xml:space="preserve">Kadhai, 24 to 36 inch (starters, halwa, frying)</x:t>
        </x:is>
      </x:c>
      <x:c r="C42" s="15" t="inlineStr">
        <x:is>
          <x:t xml:space="preserve">nos</x:t>
        </x:is>
      </x:c>
      <x:c r="D42" s="16" t="inlineStr">
        <x:is>
          <x:t xml:space="preserve">Per 250 guests</x:t>
        </x:is>
      </x:c>
      <x:c r="E42" s="18" t="n">
        <x:v>1</x:v>
      </x:c>
      <x:c r="F42" s="17" t="n">
        <x:f>ROUNDUP(E42*$B$4/250,0)</x:f>
        <x:v>2</x:v>
      </x:c>
      <x:c r="G42" s="18" t="n">
        <x:v>0</x:v>
      </x:c>
      <x:c r="H42" s="17" t="n">
        <x:f>MAX(0,F42-G42)</x:f>
        <x:v>2</x:v>
      </x:c>
      <x:c r="I42" s="19" t="n"/>
      <x:c r="J42" s="20" t="n">
        <x:f>H42*I42</x:f>
        <x:v>0</x:v>
      </x:c>
    </x:row>
    <x:row r="43">
      <x:c r="A43" s="15" t="inlineStr">
        <x:is>
          <x:t xml:space="preserve">Cooking and fire</x:t>
        </x:is>
      </x:c>
      <x:c r="B43" s="15" t="inlineStr">
        <x:is>
          <x:t xml:space="preserve">Ladle, long handle (dal, gravy)</x:t>
        </x:is>
      </x:c>
      <x:c r="C43" s="15" t="inlineStr">
        <x:is>
          <x:t xml:space="preserve">nos</x:t>
        </x:is>
      </x:c>
      <x:c r="D43" s="16" t="inlineStr">
        <x:is>
          <x:t xml:space="preserve">One per degchi</x:t>
        </x:is>
      </x:c>
      <x:c r="E43" s="15" t="n"/>
      <x:c r="F43" s="17" t="n">
        <x:f>($B$23+$B$25)</x:f>
        <x:v>7</x:v>
      </x:c>
      <x:c r="G43" s="18" t="n">
        <x:v>0</x:v>
      </x:c>
      <x:c r="H43" s="17" t="n">
        <x:f>MAX(0,F43-G43)</x:f>
        <x:v>7</x:v>
      </x:c>
      <x:c r="I43" s="19" t="n"/>
      <x:c r="J43" s="20" t="n">
        <x:f>H43*I43</x:f>
        <x:v>0</x:v>
      </x:c>
    </x:row>
    <x:row r="44">
      <x:c r="A44" s="15" t="inlineStr">
        <x:is>
          <x:t xml:space="preserve">Cooking and fire</x:t>
        </x:is>
      </x:c>
      <x:c r="B44" s="15" t="inlineStr">
        <x:is>
          <x:t xml:space="preserve">Cooking paddle (dandi / khurpi)</x:t>
        </x:is>
      </x:c>
      <x:c r="C44" s="15" t="inlineStr">
        <x:is>
          <x:t xml:space="preserve">nos</x:t>
        </x:is>
      </x:c>
      <x:c r="D44" s="16" t="inlineStr">
        <x:is>
          <x:t xml:space="preserve">Per 250 guests</x:t>
        </x:is>
      </x:c>
      <x:c r="E44" s="18" t="n">
        <x:v>2</x:v>
      </x:c>
      <x:c r="F44" s="17" t="n">
        <x:f>ROUNDUP(E44*$B$4/250,0)</x:f>
        <x:v>4</x:v>
      </x:c>
      <x:c r="G44" s="18" t="n">
        <x:v>0</x:v>
      </x:c>
      <x:c r="H44" s="17" t="n">
        <x:f>MAX(0,F44-G44)</x:f>
        <x:v>4</x:v>
      </x:c>
      <x:c r="I44" s="19" t="n"/>
      <x:c r="J44" s="20" t="n">
        <x:f>H44*I44</x:f>
        <x:v>0</x:v>
      </x:c>
    </x:row>
    <x:row r="45">
      <x:c r="A45" s="15" t="inlineStr">
        <x:is>
          <x:t xml:space="preserve">Cooking and fire</x:t>
        </x:is>
      </x:c>
      <x:c r="B45" s="15" t="inlineStr">
        <x:is>
          <x:t xml:space="preserve">Jhara / strainer, large</x:t>
        </x:is>
      </x:c>
      <x:c r="C45" s="15" t="inlineStr">
        <x:is>
          <x:t xml:space="preserve">nos</x:t>
        </x:is>
      </x:c>
      <x:c r="D45" s="16" t="inlineStr">
        <x:is>
          <x:t xml:space="preserve">Per 250 guests</x:t>
        </x:is>
      </x:c>
      <x:c r="E45" s="18" t="n">
        <x:v>2</x:v>
      </x:c>
      <x:c r="F45" s="17" t="n">
        <x:f>ROUNDUP(E45*$B$4/250,0)</x:f>
        <x:v>4</x:v>
      </x:c>
      <x:c r="G45" s="18" t="n">
        <x:v>0</x:v>
      </x:c>
      <x:c r="H45" s="17" t="n">
        <x:f>MAX(0,F45-G45)</x:f>
        <x:v>4</x:v>
      </x:c>
      <x:c r="I45" s="19" t="n"/>
      <x:c r="J45" s="20" t="n">
        <x:f>H45*I45</x:f>
        <x:v>0</x:v>
      </x:c>
    </x:row>
    <x:row r="46">
      <x:c r="A46" s="15" t="inlineStr">
        <x:is>
          <x:t xml:space="preserve">Cooking and fire</x:t>
        </x:is>
      </x:c>
      <x:c r="B46" s="15" t="inlineStr">
        <x:is>
          <x:t xml:space="preserve">Tawa, 30 inch (roti, paratha)</x:t>
        </x:is>
      </x:c>
      <x:c r="C46" s="15" t="inlineStr">
        <x:is>
          <x:t xml:space="preserve">nos</x:t>
        </x:is>
      </x:c>
      <x:c r="D46" s="16" t="inlineStr">
        <x:is>
          <x:t xml:space="preserve">Per 250 guests</x:t>
        </x:is>
      </x:c>
      <x:c r="E46" s="18" t="n">
        <x:v>1</x:v>
      </x:c>
      <x:c r="F46" s="17" t="n">
        <x:f>ROUNDUP(E46*$B$4/250,0)</x:f>
        <x:v>2</x:v>
      </x:c>
      <x:c r="G46" s="18" t="n">
        <x:v>0</x:v>
      </x:c>
      <x:c r="H46" s="17" t="n">
        <x:f>MAX(0,F46-G46)</x:f>
        <x:v>2</x:v>
      </x:c>
      <x:c r="I46" s="19" t="n"/>
      <x:c r="J46" s="20" t="n">
        <x:f>H46*I46</x:f>
        <x:v>0</x:v>
      </x:c>
    </x:row>
    <x:row r="47">
      <x:c r="A47" s="15" t="inlineStr">
        <x:is>
          <x:t xml:space="preserve">Cooking and fire</x:t>
        </x:is>
      </x:c>
      <x:c r="B47" s="15" t="inlineStr">
        <x:is>
          <x:t xml:space="preserve">Tandoor, 36 inch (clay or SS)</x:t>
        </x:is>
      </x:c>
      <x:c r="C47" s="15" t="inlineStr">
        <x:is>
          <x:t xml:space="preserve">nos</x:t>
        </x:is>
      </x:c>
      <x:c r="D47" s="16" t="inlineStr">
        <x:is>
          <x:t xml:space="preserve">Per 250 guests</x:t>
        </x:is>
      </x:c>
      <x:c r="E47" s="18" t="n">
        <x:v>1</x:v>
      </x:c>
      <x:c r="F47" s="17" t="n">
        <x:f>ROUNDUP(E47*$B$4/250,0)</x:f>
        <x:v>2</x:v>
      </x:c>
      <x:c r="G47" s="18" t="n">
        <x:v>0</x:v>
      </x:c>
      <x:c r="H47" s="17" t="n">
        <x:f>MAX(0,F47-G47)</x:f>
        <x:v>2</x:v>
      </x:c>
      <x:c r="I47" s="19" t="n"/>
      <x:c r="J47" s="20" t="n">
        <x:f>H47*I47</x:f>
        <x:v>0</x:v>
      </x:c>
    </x:row>
    <x:row r="48">
      <x:c r="A48" s="15" t="inlineStr">
        <x:is>
          <x:t xml:space="preserve">Cooking and fire</x:t>
        </x:is>
      </x:c>
      <x:c r="B48" s="15" t="inlineStr">
        <x:is>
          <x:t xml:space="preserve">Charcoal for tandoor</x:t>
        </x:is>
      </x:c>
      <x:c r="C48" s="15" t="inlineStr">
        <x:is>
          <x:t xml:space="preserve">kg</x:t>
        </x:is>
      </x:c>
      <x:c r="D48" s="16" t="inlineStr">
        <x:is>
          <x:t xml:space="preserve">About 15 kg per tandoor per 5-hour shift</x:t>
        </x:is>
      </x:c>
      <x:c r="E48" s="18" t="n">
        <x:v>15</x:v>
      </x:c>
      <x:c r="F48" s="17" t="n">
        <x:f>F47*E48</x:f>
        <x:v>30</x:v>
      </x:c>
      <x:c r="G48" s="18" t="n">
        <x:v>0</x:v>
      </x:c>
      <x:c r="H48" s="17" t="n">
        <x:f>MAX(0,F48-G48)</x:f>
        <x:v>30</x:v>
      </x:c>
      <x:c r="I48" s="19" t="n"/>
      <x:c r="J48" s="20" t="n">
        <x:f>H48*I48</x:f>
        <x:v>0</x:v>
      </x:c>
    </x:row>
    <x:row r="49">
      <x:c r="A49" s="15" t="inlineStr">
        <x:is>
          <x:t xml:space="preserve">Cooking and fire</x:t>
        </x:is>
      </x:c>
      <x:c r="B49" s="15" t="inlineStr">
        <x:is>
          <x:t xml:space="preserve">Commercial LPG cylinder, 19 kg</x:t>
        </x:is>
      </x:c>
      <x:c r="C49" s="15" t="inlineStr">
        <x:is>
          <x:t xml:space="preserve">nos</x:t>
        </x:is>
      </x:c>
      <x:c r="D49" s="16" t="inlineStr">
        <x:is>
          <x:t xml:space="preserve">From LPG planning above; carry +1 if the venue is remote</x:t>
        </x:is>
      </x:c>
      <x:c r="E49" s="15" t="n"/>
      <x:c r="F49" s="17" t="n">
        <x:f>$B$30</x:f>
        <x:v>2</x:v>
      </x:c>
      <x:c r="G49" s="18" t="n">
        <x:v>0</x:v>
      </x:c>
      <x:c r="H49" s="17" t="n">
        <x:f>MAX(0,F49-G49)</x:f>
        <x:v>2</x:v>
      </x:c>
      <x:c r="I49" s="19" t="n"/>
      <x:c r="J49" s="20" t="n">
        <x:f>H49*I49</x:f>
        <x:v>0</x:v>
      </x:c>
    </x:row>
    <x:row r="50">
      <x:c r="A50" s="15" t="inlineStr">
        <x:is>
          <x:t xml:space="preserve">Cooking and fire</x:t>
        </x:is>
      </x:c>
      <x:c r="B50" s="15" t="inlineStr">
        <x:is>
          <x:t xml:space="preserve">LPG regulator + ISI hose</x:t>
        </x:is>
      </x:c>
      <x:c r="C50" s="15" t="inlineStr">
        <x:is>
          <x:t xml:space="preserve">nos</x:t>
        </x:is>
      </x:c>
      <x:c r="D50" s="16" t="inlineStr">
        <x:is>
          <x:t xml:space="preserve">One per cylinder</x:t>
        </x:is>
      </x:c>
      <x:c r="E50" s="15" t="n"/>
      <x:c r="F50" s="17" t="n">
        <x:f>$B$30</x:f>
        <x:v>2</x:v>
      </x:c>
      <x:c r="G50" s="18" t="n">
        <x:v>0</x:v>
      </x:c>
      <x:c r="H50" s="17" t="n">
        <x:f>MAX(0,F50-G50)</x:f>
        <x:v>2</x:v>
      </x:c>
      <x:c r="I50" s="19" t="n"/>
      <x:c r="J50" s="20" t="n">
        <x:f>H50*I50</x:f>
        <x:v>0</x:v>
      </x:c>
    </x:row>
    <x:row r="51">
      <x:c r="A51" s="15" t="inlineStr">
        <x:is>
          <x:t xml:space="preserve">Cooking and fire</x:t>
        </x:is>
      </x:c>
      <x:c r="B51" s="15" t="inlineStr">
        <x:is>
          <x:t xml:space="preserve">Fire extinguisher, 4.5 kg ABC</x:t>
        </x:is>
      </x:c>
      <x:c r="C51" s="15" t="inlineStr">
        <x:is>
          <x:t xml:space="preserve">nos</x:t>
        </x:is>
      </x:c>
      <x:c r="D51" s="16" t="inlineStr">
        <x:is>
          <x:t xml:space="preserve">Kitchen + each live counter</x:t>
        </x:is>
      </x:c>
      <x:c r="E51" s="15" t="n"/>
      <x:c r="F51" s="17" t="n">
        <x:f>($B$9+1)</x:f>
        <x:v>3</x:v>
      </x:c>
      <x:c r="G51" s="18" t="n">
        <x:v>0</x:v>
      </x:c>
      <x:c r="H51" s="17" t="n">
        <x:f>MAX(0,F51-G51)</x:f>
        <x:v>3</x:v>
      </x:c>
      <x:c r="I51" s="19" t="n"/>
      <x:c r="J51" s="20" t="n">
        <x:f>H51*I51</x:f>
        <x:v>0</x:v>
      </x:c>
    </x:row>
    <x:row r="52">
      <x:c r="A52" s="15" t="inlineStr">
        <x:is>
          <x:t xml:space="preserve">Cooking and fire</x:t>
        </x:is>
      </x:c>
      <x:c r="B52" s="15" t="inlineStr">
        <x:is>
          <x:t xml:space="preserve">Sand bucket for oil and flame spills</x:t>
        </x:is>
      </x:c>
      <x:c r="C52" s="15" t="inlineStr">
        <x:is>
          <x:t xml:space="preserve">nos</x:t>
        </x:is>
      </x:c>
      <x:c r="D52" s="16" t="inlineStr">
        <x:is>
          <x:t xml:space="preserve">Flat</x:t>
        </x:is>
      </x:c>
      <x:c r="E52" s="18" t="n">
        <x:v>2</x:v>
      </x:c>
      <x:c r="F52" s="17" t="n">
        <x:f>E52</x:f>
        <x:v>2</x:v>
      </x:c>
      <x:c r="G52" s="18" t="n">
        <x:v>0</x:v>
      </x:c>
      <x:c r="H52" s="17" t="n">
        <x:f>MAX(0,F52-G52)</x:f>
        <x:v>2</x:v>
      </x:c>
      <x:c r="I52" s="19" t="n"/>
      <x:c r="J52" s="20" t="n">
        <x:f>H52*I52</x:f>
        <x:v>0</x:v>
      </x:c>
    </x:row>
    <x:row r="53">
      <x:c r="B53" s="7" t="inlineStr">
        <x:is>
          <x:t xml:space="preserve">Subtotal: Cooking and fire</x:t>
        </x:is>
      </x:c>
      <x:c r="J53" s="21" t="n">
        <x:f>SUM(J38:J52)</x:f>
        <x:v>0</x:v>
      </x:c>
    </x:row>
    <x:row r="54">
      <x:c r="A54" s="13" t="inlineStr">
        <x:is>
          <x:t xml:space="preserve">Prep</x:t>
        </x:is>
      </x:c>
      <x:c r="B54" s="14" t="n"/>
      <x:c r="C54" s="14" t="n"/>
      <x:c r="D54" s="14" t="n"/>
      <x:c r="E54" s="14" t="n"/>
      <x:c r="F54" s="14" t="n"/>
      <x:c r="G54" s="14" t="n"/>
      <x:c r="H54" s="14" t="n"/>
      <x:c r="I54" s="14" t="n"/>
      <x:c r="J54" s="14" t="n"/>
    </x:row>
    <x:row r="55">
      <x:c r="A55" s="15" t="inlineStr">
        <x:is>
          <x:t xml:space="preserve">Prep</x:t>
        </x:is>
      </x:c>
      <x:c r="B55" s="15" t="inlineStr">
        <x:is>
          <x:t xml:space="preserve">Prep table, 6 ft</x:t>
        </x:is>
      </x:c>
      <x:c r="C55" s="15" t="inlineStr">
        <x:is>
          <x:t xml:space="preserve">nos</x:t>
        </x:is>
      </x:c>
      <x:c r="D55" s="16" t="inlineStr">
        <x:is>
          <x:t xml:space="preserve">Per 250 guests</x:t>
        </x:is>
      </x:c>
      <x:c r="E55" s="18" t="n">
        <x:v>2</x:v>
      </x:c>
      <x:c r="F55" s="17" t="n">
        <x:f>ROUNDUP(E55*$B$4/250,0)</x:f>
        <x:v>4</x:v>
      </x:c>
      <x:c r="G55" s="18" t="n">
        <x:v>0</x:v>
      </x:c>
      <x:c r="H55" s="17" t="n">
        <x:f>MAX(0,F55-G55)</x:f>
        <x:v>4</x:v>
      </x:c>
      <x:c r="I55" s="19" t="n"/>
      <x:c r="J55" s="20" t="n">
        <x:f>H55*I55</x:f>
        <x:v>0</x:v>
      </x:c>
    </x:row>
    <x:row r="56">
      <x:c r="A56" s="15" t="inlineStr">
        <x:is>
          <x:t xml:space="preserve">Prep</x:t>
        </x:is>
      </x:c>
      <x:c r="B56" s="15" t="inlineStr">
        <x:is>
          <x:t xml:space="preserve">Chopping board, colour-coded</x:t>
        </x:is>
      </x:c>
      <x:c r="C56" s="15" t="inlineStr">
        <x:is>
          <x:t xml:space="preserve">nos</x:t>
        </x:is>
      </x:c>
      <x:c r="D56" s="16" t="inlineStr">
        <x:is>
          <x:t xml:space="preserve">Per 250 guests</x:t>
        </x:is>
      </x:c>
      <x:c r="E56" s="18" t="n">
        <x:v>3</x:v>
      </x:c>
      <x:c r="F56" s="17" t="n">
        <x:f>ROUNDUP(E56*$B$4/250,0)</x:f>
        <x:v>6</x:v>
      </x:c>
      <x:c r="G56" s="18" t="n">
        <x:v>0</x:v>
      </x:c>
      <x:c r="H56" s="17" t="n">
        <x:f>MAX(0,F56-G56)</x:f>
        <x:v>6</x:v>
      </x:c>
      <x:c r="I56" s="19" t="n"/>
      <x:c r="J56" s="20" t="n">
        <x:f>H56*I56</x:f>
        <x:v>0</x:v>
      </x:c>
    </x:row>
    <x:row r="57">
      <x:c r="A57" s="15" t="inlineStr">
        <x:is>
          <x:t xml:space="preserve">Prep</x:t>
        </x:is>
      </x:c>
      <x:c r="B57" s="15" t="inlineStr">
        <x:is>
          <x:t xml:space="preserve">Knife, 8 to 10 inch</x:t>
        </x:is>
      </x:c>
      <x:c r="C57" s="15" t="inlineStr">
        <x:is>
          <x:t xml:space="preserve">nos</x:t>
        </x:is>
      </x:c>
      <x:c r="D57" s="16" t="inlineStr">
        <x:is>
          <x:t xml:space="preserve">Per 100 guests</x:t>
        </x:is>
      </x:c>
      <x:c r="E57" s="18" t="n">
        <x:v>1</x:v>
      </x:c>
      <x:c r="F57" s="17" t="n">
        <x:f>ROUNDUP(E57*$B$4/100,0)</x:f>
        <x:v>5</x:v>
      </x:c>
      <x:c r="G57" s="18" t="n">
        <x:v>0</x:v>
      </x:c>
      <x:c r="H57" s="17" t="n">
        <x:f>MAX(0,F57-G57)</x:f>
        <x:v>5</x:v>
      </x:c>
      <x:c r="I57" s="19" t="n"/>
      <x:c r="J57" s="20" t="n">
        <x:f>H57*I57</x:f>
        <x:v>0</x:v>
      </x:c>
    </x:row>
    <x:row r="58">
      <x:c r="A58" s="15" t="inlineStr">
        <x:is>
          <x:t xml:space="preserve">Prep</x:t>
        </x:is>
      </x:c>
      <x:c r="B58" s="15" t="inlineStr">
        <x:is>
          <x:t xml:space="preserve">SS tub / parat, 20 to 60 L</x:t>
        </x:is>
      </x:c>
      <x:c r="C58" s="15" t="inlineStr">
        <x:is>
          <x:t xml:space="preserve">nos</x:t>
        </x:is>
      </x:c>
      <x:c r="D58" s="16" t="inlineStr">
        <x:is>
          <x:t xml:space="preserve">Per 100 guests</x:t>
        </x:is>
      </x:c>
      <x:c r="E58" s="18" t="n">
        <x:v>2</x:v>
      </x:c>
      <x:c r="F58" s="17" t="n">
        <x:f>ROUNDUP(E58*$B$4/100,0)</x:f>
        <x:v>10</x:v>
      </x:c>
      <x:c r="G58" s="18" t="n">
        <x:v>0</x:v>
      </x:c>
      <x:c r="H58" s="17" t="n">
        <x:f>MAX(0,F58-G58)</x:f>
        <x:v>10</x:v>
      </x:c>
      <x:c r="I58" s="19" t="n"/>
      <x:c r="J58" s="20" t="n">
        <x:f>H58*I58</x:f>
        <x:v>0</x:v>
      </x:c>
    </x:row>
    <x:row r="59">
      <x:c r="A59" s="15" t="inlineStr">
        <x:is>
          <x:t xml:space="preserve">Prep</x:t>
        </x:is>
      </x:c>
      <x:c r="B59" s="15" t="inlineStr">
        <x:is>
          <x:t xml:space="preserve">Colander / jaali, large</x:t>
        </x:is>
      </x:c>
      <x:c r="C59" s="15" t="inlineStr">
        <x:is>
          <x:t xml:space="preserve">nos</x:t>
        </x:is>
      </x:c>
      <x:c r="D59" s="16" t="inlineStr">
        <x:is>
          <x:t xml:space="preserve">Per 250 guests</x:t>
        </x:is>
      </x:c>
      <x:c r="E59" s="18" t="n">
        <x:v>2</x:v>
      </x:c>
      <x:c r="F59" s="17" t="n">
        <x:f>ROUNDUP(E59*$B$4/250,0)</x:f>
        <x:v>4</x:v>
      </x:c>
      <x:c r="G59" s="18" t="n">
        <x:v>0</x:v>
      </x:c>
      <x:c r="H59" s="17" t="n">
        <x:f>MAX(0,F59-G59)</x:f>
        <x:v>4</x:v>
      </x:c>
      <x:c r="I59" s="19" t="n"/>
      <x:c r="J59" s="20" t="n">
        <x:f>H59*I59</x:f>
        <x:v>0</x:v>
      </x:c>
    </x:row>
    <x:row r="60">
      <x:c r="A60" s="15" t="inlineStr">
        <x:is>
          <x:t xml:space="preserve">Prep</x:t>
        </x:is>
      </x:c>
      <x:c r="B60" s="15" t="inlineStr">
        <x:is>
          <x:t xml:space="preserve">Dough tray / kneading tub</x:t>
        </x:is>
      </x:c>
      <x:c r="C60" s="15" t="inlineStr">
        <x:is>
          <x:t xml:space="preserve">nos</x:t>
        </x:is>
      </x:c>
      <x:c r="D60" s="16" t="inlineStr">
        <x:is>
          <x:t xml:space="preserve">Per 250 guests</x:t>
        </x:is>
      </x:c>
      <x:c r="E60" s="18" t="n">
        <x:v>2</x:v>
      </x:c>
      <x:c r="F60" s="17" t="n">
        <x:f>ROUNDUP(E60*$B$4/250,0)</x:f>
        <x:v>4</x:v>
      </x:c>
      <x:c r="G60" s="18" t="n">
        <x:v>0</x:v>
      </x:c>
      <x:c r="H60" s="17" t="n">
        <x:f>MAX(0,F60-G60)</x:f>
        <x:v>4</x:v>
      </x:c>
      <x:c r="I60" s="19" t="n"/>
      <x:c r="J60" s="20" t="n">
        <x:f>H60*I60</x:f>
        <x:v>0</x:v>
      </x:c>
    </x:row>
    <x:row r="61">
      <x:c r="A61" s="15" t="inlineStr">
        <x:is>
          <x:t xml:space="preserve">Prep</x:t>
        </x:is>
      </x:c>
      <x:c r="B61" s="15" t="inlineStr">
        <x:is>
          <x:t xml:space="preserve">Vegetable peeler / cutter (manual)</x:t>
        </x:is>
      </x:c>
      <x:c r="C61" s="15" t="inlineStr">
        <x:is>
          <x:t xml:space="preserve">nos</x:t>
        </x:is>
      </x:c>
      <x:c r="D61" s="16" t="inlineStr">
        <x:is>
          <x:t xml:space="preserve">Per 250 guests</x:t>
        </x:is>
      </x:c>
      <x:c r="E61" s="18" t="n">
        <x:v>1</x:v>
      </x:c>
      <x:c r="F61" s="17" t="n">
        <x:f>ROUNDUP(E61*$B$4/250,0)</x:f>
        <x:v>2</x:v>
      </x:c>
      <x:c r="G61" s="18" t="n">
        <x:v>0</x:v>
      </x:c>
      <x:c r="H61" s="17" t="n">
        <x:f>MAX(0,F61-G61)</x:f>
        <x:v>2</x:v>
      </x:c>
      <x:c r="I61" s="19" t="n"/>
      <x:c r="J61" s="20" t="n">
        <x:f>H61*I61</x:f>
        <x:v>0</x:v>
      </x:c>
    </x:row>
    <x:row r="62">
      <x:c r="A62" s="15" t="inlineStr">
        <x:is>
          <x:t xml:space="preserve">Prep</x:t>
        </x:is>
      </x:c>
      <x:c r="B62" s="15" t="inlineStr">
        <x:is>
          <x:t xml:space="preserve">Digital weighing scale, 30 to 50 kg</x:t>
        </x:is>
      </x:c>
      <x:c r="C62" s="15" t="inlineStr">
        <x:is>
          <x:t xml:space="preserve">nos</x:t>
        </x:is>
      </x:c>
      <x:c r="D62" s="16" t="inlineStr">
        <x:is>
          <x:t xml:space="preserve">Flat</x:t>
        </x:is>
      </x:c>
      <x:c r="E62" s="18" t="n">
        <x:v>1</x:v>
      </x:c>
      <x:c r="F62" s="17" t="n">
        <x:f>E62</x:f>
        <x:v>1</x:v>
      </x:c>
      <x:c r="G62" s="18" t="n">
        <x:v>0</x:v>
      </x:c>
      <x:c r="H62" s="17" t="n">
        <x:f>MAX(0,F62-G62)</x:f>
        <x:v>1</x:v>
      </x:c>
      <x:c r="I62" s="19" t="n"/>
      <x:c r="J62" s="20" t="n">
        <x:f>H62*I62</x:f>
        <x:v>0</x:v>
      </x:c>
    </x:row>
    <x:row r="63">
      <x:c r="A63" s="15" t="inlineStr">
        <x:is>
          <x:t xml:space="preserve">Prep</x:t>
        </x:is>
      </x:c>
      <x:c r="B63" s="15" t="inlineStr">
        <x:is>
          <x:t xml:space="preserve">Measuring jug, 5 L</x:t>
        </x:is>
      </x:c>
      <x:c r="C63" s="15" t="inlineStr">
        <x:is>
          <x:t xml:space="preserve">nos</x:t>
        </x:is>
      </x:c>
      <x:c r="D63" s="16" t="inlineStr">
        <x:is>
          <x:t xml:space="preserve">Flat</x:t>
        </x:is>
      </x:c>
      <x:c r="E63" s="18" t="n">
        <x:v>2</x:v>
      </x:c>
      <x:c r="F63" s="17" t="n">
        <x:f>E63</x:f>
        <x:v>2</x:v>
      </x:c>
      <x:c r="G63" s="18" t="n">
        <x:v>0</x:v>
      </x:c>
      <x:c r="H63" s="17" t="n">
        <x:f>MAX(0,F63-G63)</x:f>
        <x:v>2</x:v>
      </x:c>
      <x:c r="I63" s="19" t="n"/>
      <x:c r="J63" s="20" t="n">
        <x:f>H63*I63</x:f>
        <x:v>0</x:v>
      </x:c>
    </x:row>
    <x:row r="64">
      <x:c r="B64" s="7" t="inlineStr">
        <x:is>
          <x:t xml:space="preserve">Subtotal: Prep</x:t>
        </x:is>
      </x:c>
      <x:c r="J64" s="21" t="n">
        <x:f>SUM(J55:J63)</x:f>
        <x:v>0</x:v>
      </x:c>
    </x:row>
    <x:row r="65">
      <x:c r="A65" s="13" t="inlineStr">
        <x:is>
          <x:t xml:space="preserve">Serving and live counters</x:t>
        </x:is>
      </x:c>
      <x:c r="B65" s="14" t="n"/>
      <x:c r="C65" s="14" t="n"/>
      <x:c r="D65" s="14" t="n"/>
      <x:c r="E65" s="14" t="n"/>
      <x:c r="F65" s="14" t="n"/>
      <x:c r="G65" s="14" t="n"/>
      <x:c r="H65" s="14" t="n"/>
      <x:c r="I65" s="14" t="n"/>
      <x:c r="J65" s="14" t="n"/>
    </x:row>
    <x:row r="66">
      <x:c r="A66" s="15" t="inlineStr">
        <x:is>
          <x:t xml:space="preserve">Serving and live counters</x:t>
        </x:is>
      </x:c>
      <x:c r="B66" s="15" t="inlineStr">
        <x:is>
          <x:t xml:space="preserve">Chafing dish, 9 L full size</x:t>
        </x:is>
      </x:c>
      <x:c r="C66" s="15" t="inlineStr">
        <x:is>
          <x:t xml:space="preserve">nos</x:t>
        </x:is>
      </x:c>
      <x:c r="D66" s="16" t="inlineStr">
        <x:is>
          <x:t xml:space="preserve">Dishes x service lines</x:t>
        </x:is>
      </x:c>
      <x:c r="E66" s="15" t="n"/>
      <x:c r="F66" s="17" t="n">
        <x:f>$B$31</x:f>
        <x:v>24</x:v>
      </x:c>
      <x:c r="G66" s="18" t="n">
        <x:v>0</x:v>
      </x:c>
      <x:c r="H66" s="17" t="n">
        <x:f>MAX(0,F66-G66)</x:f>
        <x:v>24</x:v>
      </x:c>
      <x:c r="I66" s="19" t="n"/>
      <x:c r="J66" s="20" t="n">
        <x:f>H66*I66</x:f>
        <x:v>0</x:v>
      </x:c>
    </x:row>
    <x:row r="67">
      <x:c r="A67" s="15" t="inlineStr">
        <x:is>
          <x:t xml:space="preserve">Serving and live counters</x:t>
        </x:is>
      </x:c>
      <x:c r="B67" s="15" t="inlineStr">
        <x:is>
          <x:t xml:space="preserve">Chafing fuel (gel or ethanol cans)</x:t>
        </x:is>
      </x:c>
      <x:c r="C67" s="15" t="inlineStr">
        <x:is>
          <x:t xml:space="preserve">nos</x:t>
        </x:is>
      </x:c>
      <x:c r="D67" s="16" t="inlineStr">
        <x:is>
          <x:t xml:space="preserve">Per chafing dish</x:t>
        </x:is>
      </x:c>
      <x:c r="E67" s="18" t="n">
        <x:v>2</x:v>
      </x:c>
      <x:c r="F67" s="17" t="n">
        <x:f>ROUNDUP(E67*$B$31,0)</x:f>
        <x:v>48</x:v>
      </x:c>
      <x:c r="G67" s="18" t="n">
        <x:v>0</x:v>
      </x:c>
      <x:c r="H67" s="17" t="n">
        <x:f>MAX(0,F67-G67)</x:f>
        <x:v>48</x:v>
      </x:c>
      <x:c r="I67" s="19" t="n"/>
      <x:c r="J67" s="20" t="n">
        <x:f>H67*I67</x:f>
        <x:v>0</x:v>
      </x:c>
    </x:row>
    <x:row r="68">
      <x:c r="A68" s="15" t="inlineStr">
        <x:is>
          <x:t xml:space="preserve">Serving and live counters</x:t>
        </x:is>
      </x:c>
      <x:c r="B68" s="15" t="inlineStr">
        <x:is>
          <x:t xml:space="preserve">Serving spoon / ladle</x:t>
        </x:is>
      </x:c>
      <x:c r="C68" s="15" t="inlineStr">
        <x:is>
          <x:t xml:space="preserve">nos</x:t>
        </x:is>
      </x:c>
      <x:c r="D68" s="16" t="inlineStr">
        <x:is>
          <x:t xml:space="preserve">Per chafing dish, with 25% spare</x:t>
        </x:is>
      </x:c>
      <x:c r="E68" s="18" t="n">
        <x:v>1.25</x:v>
      </x:c>
      <x:c r="F68" s="17" t="n">
        <x:f>ROUNDUP(E68*$B$31,0)</x:f>
        <x:v>30</x:v>
      </x:c>
      <x:c r="G68" s="18" t="n">
        <x:v>0</x:v>
      </x:c>
      <x:c r="H68" s="17" t="n">
        <x:f>MAX(0,F68-G68)</x:f>
        <x:v>30</x:v>
      </x:c>
      <x:c r="I68" s="19" t="n"/>
      <x:c r="J68" s="20" t="n">
        <x:f>H68*I68</x:f>
        <x:v>0</x:v>
      </x:c>
    </x:row>
    <x:row r="69">
      <x:c r="A69" s="15" t="inlineStr">
        <x:is>
          <x:t xml:space="preserve">Serving and live counters</x:t>
        </x:is>
      </x:c>
      <x:c r="B69" s="15" t="inlineStr">
        <x:is>
          <x:t xml:space="preserve">Serving tongs</x:t>
        </x:is>
      </x:c>
      <x:c r="C69" s="15" t="inlineStr">
        <x:is>
          <x:t xml:space="preserve">nos</x:t>
        </x:is>
      </x:c>
      <x:c r="D69" s="16" t="inlineStr">
        <x:is>
          <x:t xml:space="preserve">Per service line</x:t>
        </x:is>
      </x:c>
      <x:c r="E69" s="18" t="n">
        <x:v>4</x:v>
      </x:c>
      <x:c r="F69" s="17" t="n">
        <x:f>ROUNDUP(E69*$B$8,0)</x:f>
        <x:v>8</x:v>
      </x:c>
      <x:c r="G69" s="18" t="n">
        <x:v>0</x:v>
      </x:c>
      <x:c r="H69" s="17" t="n">
        <x:f>MAX(0,F69-G69)</x:f>
        <x:v>8</x:v>
      </x:c>
      <x:c r="I69" s="19" t="n"/>
      <x:c r="J69" s="20" t="n">
        <x:f>H69*I69</x:f>
        <x:v>0</x:v>
      </x:c>
    </x:row>
    <x:row r="70">
      <x:c r="A70" s="15" t="inlineStr">
        <x:is>
          <x:t xml:space="preserve">Serving and live counters</x:t>
        </x:is>
      </x:c>
      <x:c r="B70" s="15" t="inlineStr">
        <x:is>
          <x:t xml:space="preserve">Roti casserole / hot-pot, 4 to 6 L</x:t>
        </x:is>
      </x:c>
      <x:c r="C70" s="15" t="inlineStr">
        <x:is>
          <x:t xml:space="preserve">nos</x:t>
        </x:is>
      </x:c>
      <x:c r="D70" s="16" t="inlineStr">
        <x:is>
          <x:t xml:space="preserve">Per service line</x:t>
        </x:is>
      </x:c>
      <x:c r="E70" s="18" t="n">
        <x:v>8</x:v>
      </x:c>
      <x:c r="F70" s="17" t="n">
        <x:f>ROUNDUP(E70*$B$8,0)</x:f>
        <x:v>16</x:v>
      </x:c>
      <x:c r="G70" s="18" t="n">
        <x:v>0</x:v>
      </x:c>
      <x:c r="H70" s="17" t="n">
        <x:f>MAX(0,F70-G70)</x:f>
        <x:v>16</x:v>
      </x:c>
      <x:c r="I70" s="19" t="n"/>
      <x:c r="J70" s="20" t="n">
        <x:f>H70*I70</x:f>
        <x:v>0</x:v>
      </x:c>
    </x:row>
    <x:row r="71">
      <x:c r="A71" s="15" t="inlineStr">
        <x:is>
          <x:t xml:space="preserve">Serving and live counters</x:t>
        </x:is>
      </x:c>
      <x:c r="B71" s="15" t="inlineStr">
        <x:is>
          <x:t xml:space="preserve">Buffet table, 6 ft</x:t>
        </x:is>
      </x:c>
      <x:c r="C71" s="15" t="inlineStr">
        <x:is>
          <x:t xml:space="preserve">nos</x:t>
        </x:is>
      </x:c>
      <x:c r="D71" s="16" t="inlineStr">
        <x:is>
          <x:t xml:space="preserve">3 dishes per table, per line</x:t>
        </x:is>
      </x:c>
      <x:c r="E71" s="15" t="n"/>
      <x:c r="F71" s="17" t="n">
        <x:f>$B$32</x:f>
        <x:v>8</x:v>
      </x:c>
      <x:c r="G71" s="18" t="n">
        <x:v>0</x:v>
      </x:c>
      <x:c r="H71" s="17" t="n">
        <x:f>MAX(0,F71-G71)</x:f>
        <x:v>8</x:v>
      </x:c>
      <x:c r="I71" s="19" t="n"/>
      <x:c r="J71" s="20" t="n">
        <x:f>H71*I71</x:f>
        <x:v>0</x:v>
      </x:c>
    </x:row>
    <x:row r="72">
      <x:c r="A72" s="15" t="inlineStr">
        <x:is>
          <x:t xml:space="preserve">Serving and live counters</x:t>
        </x:is>
      </x:c>
      <x:c r="B72" s="15" t="inlineStr">
        <x:is>
          <x:t xml:space="preserve">Table cloth and skirting</x:t>
        </x:is>
      </x:c>
      <x:c r="C72" s="15" t="inlineStr">
        <x:is>
          <x:t xml:space="preserve">nos</x:t>
        </x:is>
      </x:c>
      <x:c r="D72" s="16" t="inlineStr">
        <x:is>
          <x:t xml:space="preserve">One per buffet table</x:t>
        </x:is>
      </x:c>
      <x:c r="E72" s="15" t="n"/>
      <x:c r="F72" s="17" t="n">
        <x:f>$B$32</x:f>
        <x:v>8</x:v>
      </x:c>
      <x:c r="G72" s="18" t="n">
        <x:v>0</x:v>
      </x:c>
      <x:c r="H72" s="17" t="n">
        <x:f>MAX(0,F72-G72)</x:f>
        <x:v>8</x:v>
      </x:c>
      <x:c r="I72" s="19" t="n"/>
      <x:c r="J72" s="20" t="n">
        <x:f>H72*I72</x:f>
        <x:v>0</x:v>
      </x:c>
    </x:row>
    <x:row r="73">
      <x:c r="A73" s="15" t="inlineStr">
        <x:is>
          <x:t xml:space="preserve">Serving and live counters</x:t>
        </x:is>
      </x:c>
      <x:c r="B73" s="15" t="inlineStr">
        <x:is>
          <x:t xml:space="preserve">Dish name cards (allergen and Jain marking)</x:t>
        </x:is>
      </x:c>
      <x:c r="C73" s="15" t="inlineStr">
        <x:is>
          <x:t xml:space="preserve">nos</x:t>
        </x:is>
      </x:c>
      <x:c r="D73" s="16" t="inlineStr">
        <x:is>
          <x:t xml:space="preserve">Per chafing dish</x:t>
        </x:is>
      </x:c>
      <x:c r="E73" s="18" t="n">
        <x:v>1</x:v>
      </x:c>
      <x:c r="F73" s="17" t="n">
        <x:f>ROUNDUP(E73*$B$31,0)</x:f>
        <x:v>24</x:v>
      </x:c>
      <x:c r="G73" s="18" t="n">
        <x:v>0</x:v>
      </x:c>
      <x:c r="H73" s="17" t="n">
        <x:f>MAX(0,F73-G73)</x:f>
        <x:v>24</x:v>
      </x:c>
      <x:c r="I73" s="19" t="n"/>
      <x:c r="J73" s="20" t="n">
        <x:f>H73*I73</x:f>
        <x:v>0</x:v>
      </x:c>
    </x:row>
    <x:row r="74">
      <x:c r="A74" s="15" t="inlineStr">
        <x:is>
          <x:t xml:space="preserve">Serving and live counters</x:t>
        </x:is>
      </x:c>
      <x:c r="B74" s="15" t="inlineStr">
        <x:is>
          <x:t xml:space="preserve">Sneeze guard, 3 ft</x:t>
        </x:is>
      </x:c>
      <x:c r="C74" s="15" t="inlineStr">
        <x:is>
          <x:t xml:space="preserve">nos</x:t>
        </x:is>
      </x:c>
      <x:c r="D74" s="16" t="inlineStr">
        <x:is>
          <x:t xml:space="preserve">Per live counter</x:t>
        </x:is>
      </x:c>
      <x:c r="E74" s="18" t="n">
        <x:v>1</x:v>
      </x:c>
      <x:c r="F74" s="17" t="n">
        <x:f>ROUNDUP(E74*$B$9,0)</x:f>
        <x:v>2</x:v>
      </x:c>
      <x:c r="G74" s="18" t="n">
        <x:v>0</x:v>
      </x:c>
      <x:c r="H74" s="17" t="n">
        <x:f>MAX(0,F74-G74)</x:f>
        <x:v>2</x:v>
      </x:c>
      <x:c r="I74" s="19" t="n"/>
      <x:c r="J74" s="20" t="n">
        <x:f>H74*I74</x:f>
        <x:v>0</x:v>
      </x:c>
    </x:row>
    <x:row r="75">
      <x:c r="A75" s="15" t="inlineStr">
        <x:is>
          <x:t xml:space="preserve">Serving and live counters</x:t>
        </x:is>
      </x:c>
      <x:c r="B75" s="15" t="inlineStr">
        <x:is>
          <x:t xml:space="preserve">Live counter table and skirting</x:t>
        </x:is>
      </x:c>
      <x:c r="C75" s="15" t="inlineStr">
        <x:is>
          <x:t xml:space="preserve">nos</x:t>
        </x:is>
      </x:c>
      <x:c r="D75" s="16" t="inlineStr">
        <x:is>
          <x:t xml:space="preserve">Per live counter</x:t>
        </x:is>
      </x:c>
      <x:c r="E75" s="18" t="n">
        <x:v>1</x:v>
      </x:c>
      <x:c r="F75" s="17" t="n">
        <x:f>ROUNDUP(E75*$B$9,0)</x:f>
        <x:v>2</x:v>
      </x:c>
      <x:c r="G75" s="18" t="n">
        <x:v>0</x:v>
      </x:c>
      <x:c r="H75" s="17" t="n">
        <x:f>MAX(0,F75-G75)</x:f>
        <x:v>2</x:v>
      </x:c>
      <x:c r="I75" s="19" t="n"/>
      <x:c r="J75" s="20" t="n">
        <x:f>H75*I75</x:f>
        <x:v>0</x:v>
      </x:c>
    </x:row>
    <x:row r="76">
      <x:c r="A76" s="15" t="inlineStr">
        <x:is>
          <x:t xml:space="preserve">Serving and live counters</x:t>
        </x:is>
      </x:c>
      <x:c r="B76" s="15" t="inlineStr">
        <x:is>
          <x:t xml:space="preserve">Live counter cooking set (tawa, fryer or induction wok)</x:t>
        </x:is>
      </x:c>
      <x:c r="C76" s="15" t="inlineStr">
        <x:is>
          <x:t xml:space="preserve">sets</x:t>
        </x:is>
      </x:c>
      <x:c r="D76" s="16" t="inlineStr">
        <x:is>
          <x:t xml:space="preserve">Per live counter</x:t>
        </x:is>
      </x:c>
      <x:c r="E76" s="18" t="n">
        <x:v>1</x:v>
      </x:c>
      <x:c r="F76" s="17" t="n">
        <x:f>ROUNDUP(E76*$B$9,0)</x:f>
        <x:v>2</x:v>
      </x:c>
      <x:c r="G76" s="18" t="n">
        <x:v>0</x:v>
      </x:c>
      <x:c r="H76" s="17" t="n">
        <x:f>MAX(0,F76-G76)</x:f>
        <x:v>2</x:v>
      </x:c>
      <x:c r="I76" s="19" t="n"/>
      <x:c r="J76" s="20" t="n">
        <x:f>H76*I76</x:f>
        <x:v>0</x:v>
      </x:c>
    </x:row>
    <x:row r="77">
      <x:c r="A77" s="15" t="inlineStr">
        <x:is>
          <x:t xml:space="preserve">Serving and live counters</x:t>
        </x:is>
      </x:c>
      <x:c r="B77" s="15" t="inlineStr">
        <x:is>
          <x:t xml:space="preserve">Counter utensil kit (spatulas, tongs, squeeze bottles)</x:t>
        </x:is>
      </x:c>
      <x:c r="C77" s="15" t="inlineStr">
        <x:is>
          <x:t xml:space="preserve">sets</x:t>
        </x:is>
      </x:c>
      <x:c r="D77" s="16" t="inlineStr">
        <x:is>
          <x:t xml:space="preserve">Per live counter</x:t>
        </x:is>
      </x:c>
      <x:c r="E77" s="18" t="n">
        <x:v>1</x:v>
      </x:c>
      <x:c r="F77" s="17" t="n">
        <x:f>ROUNDUP(E77*$B$9,0)</x:f>
        <x:v>2</x:v>
      </x:c>
      <x:c r="G77" s="18" t="n">
        <x:v>0</x:v>
      </x:c>
      <x:c r="H77" s="17" t="n">
        <x:f>MAX(0,F77-G77)</x:f>
        <x:v>2</x:v>
      </x:c>
      <x:c r="I77" s="19" t="n"/>
      <x:c r="J77" s="20" t="n">
        <x:f>H77*I77</x:f>
        <x:v>0</x:v>
      </x:c>
    </x:row>
    <x:row r="78">
      <x:c r="A78" s="15" t="inlineStr">
        <x:is>
          <x:t xml:space="preserve">Serving and live counters</x:t>
        </x:is>
      </x:c>
      <x:c r="B78" s="15" t="inlineStr">
        <x:is>
          <x:t xml:space="preserve">Water dispenser / drum with tap, 20 L</x:t>
        </x:is>
      </x:c>
      <x:c r="C78" s="15" t="inlineStr">
        <x:is>
          <x:t xml:space="preserve">nos</x:t>
        </x:is>
      </x:c>
      <x:c r="D78" s="16" t="inlineStr">
        <x:is>
          <x:t xml:space="preserve">Per 100 guests</x:t>
        </x:is>
      </x:c>
      <x:c r="E78" s="18" t="n">
        <x:v>1</x:v>
      </x:c>
      <x:c r="F78" s="17" t="n">
        <x:f>ROUNDUP(E78*$B$4/100,0)</x:f>
        <x:v>5</x:v>
      </x:c>
      <x:c r="G78" s="18" t="n">
        <x:v>0</x:v>
      </x:c>
      <x:c r="H78" s="17" t="n">
        <x:f>MAX(0,F78-G78)</x:f>
        <x:v>5</x:v>
      </x:c>
      <x:c r="I78" s="19" t="n"/>
      <x:c r="J78" s="20" t="n">
        <x:f>H78*I78</x:f>
        <x:v>0</x:v>
      </x:c>
    </x:row>
    <x:row r="79">
      <x:c r="A79" s="15" t="inlineStr">
        <x:is>
          <x:t xml:space="preserve">Serving and live counters</x:t>
        </x:is>
      </x:c>
      <x:c r="B79" s="15" t="inlineStr">
        <x:is>
          <x:t xml:space="preserve">Ice tub / thermocol box (cold drinks, kulfi)</x:t>
        </x:is>
      </x:c>
      <x:c r="C79" s="15" t="inlineStr">
        <x:is>
          <x:t xml:space="preserve">nos</x:t>
        </x:is>
      </x:c>
      <x:c r="D79" s="16" t="inlineStr">
        <x:is>
          <x:t xml:space="preserve">Per 250 guests</x:t>
        </x:is>
      </x:c>
      <x:c r="E79" s="18" t="n">
        <x:v>1</x:v>
      </x:c>
      <x:c r="F79" s="17" t="n">
        <x:f>ROUNDUP(E79*$B$4/250,0)</x:f>
        <x:v>2</x:v>
      </x:c>
      <x:c r="G79" s="18" t="n">
        <x:v>0</x:v>
      </x:c>
      <x:c r="H79" s="17" t="n">
        <x:f>MAX(0,F79-G79)</x:f>
        <x:v>2</x:v>
      </x:c>
      <x:c r="I79" s="19" t="n"/>
      <x:c r="J79" s="20" t="n">
        <x:f>H79*I79</x:f>
        <x:v>0</x:v>
      </x:c>
    </x:row>
    <x:row r="80">
      <x:c r="A80" s="15" t="inlineStr">
        <x:is>
          <x:t xml:space="preserve">Serving and live counters</x:t>
        </x:is>
      </x:c>
      <x:c r="B80" s="15" t="inlineStr">
        <x:is>
          <x:t xml:space="preserve">Portable deep freezer (only if serving ice cream or kulfi)</x:t>
        </x:is>
      </x:c>
      <x:c r="C80" s="15" t="inlineStr">
        <x:is>
          <x:t xml:space="preserve">nos</x:t>
        </x:is>
      </x:c>
      <x:c r="D80" s="16" t="inlineStr">
        <x:is>
          <x:t xml:space="preserve">Flat</x:t>
        </x:is>
      </x:c>
      <x:c r="E80" s="18" t="n">
        <x:v>1</x:v>
      </x:c>
      <x:c r="F80" s="17" t="n">
        <x:f>E80</x:f>
        <x:v>1</x:v>
      </x:c>
      <x:c r="G80" s="18" t="n">
        <x:v>0</x:v>
      </x:c>
      <x:c r="H80" s="17" t="n">
        <x:f>MAX(0,F80-G80)</x:f>
        <x:v>1</x:v>
      </x:c>
      <x:c r="I80" s="19" t="n"/>
      <x:c r="J80" s="20" t="n">
        <x:f>H80*I80</x:f>
        <x:v>0</x:v>
      </x:c>
    </x:row>
    <x:row r="81">
      <x:c r="B81" s="7" t="inlineStr">
        <x:is>
          <x:t xml:space="preserve">Subtotal: Serving and live counters</x:t>
        </x:is>
      </x:c>
      <x:c r="J81" s="21" t="n">
        <x:f>SUM(J66:J80)</x:f>
        <x:v>0</x:v>
      </x:c>
    </x:row>
    <x:row r="82">
      <x:c r="A82" s="13" t="inlineStr">
        <x:is>
          <x:t xml:space="preserve">Crockery and cutlery</x:t>
        </x:is>
      </x:c>
      <x:c r="B82" s="14" t="n"/>
      <x:c r="C82" s="14" t="n"/>
      <x:c r="D82" s="14" t="n"/>
      <x:c r="E82" s="14" t="n"/>
      <x:c r="F82" s="14" t="n"/>
      <x:c r="G82" s="14" t="n"/>
      <x:c r="H82" s="14" t="n"/>
      <x:c r="I82" s="14" t="n"/>
      <x:c r="J82" s="14" t="n"/>
    </x:row>
    <x:row r="83">
      <x:c r="A83" s="15" t="inlineStr">
        <x:is>
          <x:t xml:space="preserve">Crockery and cutlery</x:t>
        </x:is>
      </x:c>
      <x:c r="B83" s="15" t="inlineStr">
        <x:is>
          <x:t xml:space="preserve">Dinner plate, full size</x:t>
        </x:is>
      </x:c>
      <x:c r="C83" s="15" t="inlineStr">
        <x:is>
          <x:t xml:space="preserve">pcs</x:t>
        </x:is>
      </x:c>
      <x:c r="D83" s="16" t="inlineStr">
        <x:is>
          <x:t xml:space="preserve">Per 100 guests</x:t>
        </x:is>
      </x:c>
      <x:c r="E83" s="18" t="n">
        <x:v>130</x:v>
      </x:c>
      <x:c r="F83" s="17" t="n">
        <x:f>ROUNDUP(E83*$B$4/100,0)</x:f>
        <x:v>650</x:v>
      </x:c>
      <x:c r="G83" s="18" t="n">
        <x:v>0</x:v>
      </x:c>
      <x:c r="H83" s="17" t="n">
        <x:f>MAX(0,F83-G83)</x:f>
        <x:v>650</x:v>
      </x:c>
      <x:c r="I83" s="19" t="n"/>
      <x:c r="J83" s="20" t="n">
        <x:f>H83*I83</x:f>
        <x:v>0</x:v>
      </x:c>
    </x:row>
    <x:row r="84">
      <x:c r="A84" s="15" t="inlineStr">
        <x:is>
          <x:t xml:space="preserve">Crockery and cutlery</x:t>
        </x:is>
      </x:c>
      <x:c r="B84" s="15" t="inlineStr">
        <x:is>
          <x:t xml:space="preserve">Starter / quarter plate</x:t>
        </x:is>
      </x:c>
      <x:c r="C84" s="15" t="inlineStr">
        <x:is>
          <x:t xml:space="preserve">pcs</x:t>
        </x:is>
      </x:c>
      <x:c r="D84" s="16" t="inlineStr">
        <x:is>
          <x:t xml:space="preserve">Per 100 guests</x:t>
        </x:is>
      </x:c>
      <x:c r="E84" s="18" t="n">
        <x:v>100</x:v>
      </x:c>
      <x:c r="F84" s="17" t="n">
        <x:f>ROUNDUP(E84*$B$4/100,0)</x:f>
        <x:v>500</x:v>
      </x:c>
      <x:c r="G84" s="18" t="n">
        <x:v>0</x:v>
      </x:c>
      <x:c r="H84" s="17" t="n">
        <x:f>MAX(0,F84-G84)</x:f>
        <x:v>500</x:v>
      </x:c>
      <x:c r="I84" s="19" t="n"/>
      <x:c r="J84" s="20" t="n">
        <x:f>H84*I84</x:f>
        <x:v>0</x:v>
      </x:c>
    </x:row>
    <x:row r="85">
      <x:c r="A85" s="15" t="inlineStr">
        <x:is>
          <x:t xml:space="preserve">Crockery and cutlery</x:t>
        </x:is>
      </x:c>
      <x:c r="B85" s="15" t="inlineStr">
        <x:is>
          <x:t xml:space="preserve">Katori / bowl</x:t>
        </x:is>
      </x:c>
      <x:c r="C85" s="15" t="inlineStr">
        <x:is>
          <x:t xml:space="preserve">pcs</x:t>
        </x:is>
      </x:c>
      <x:c r="D85" s="16" t="inlineStr">
        <x:is>
          <x:t xml:space="preserve">Per 100 guests</x:t>
        </x:is>
      </x:c>
      <x:c r="E85" s="18" t="n">
        <x:v>120</x:v>
      </x:c>
      <x:c r="F85" s="17" t="n">
        <x:f>ROUNDUP(E85*$B$4/100,0)</x:f>
        <x:v>600</x:v>
      </x:c>
      <x:c r="G85" s="18" t="n">
        <x:v>0</x:v>
      </x:c>
      <x:c r="H85" s="17" t="n">
        <x:f>MAX(0,F85-G85)</x:f>
        <x:v>600</x:v>
      </x:c>
      <x:c r="I85" s="19" t="n"/>
      <x:c r="J85" s="20" t="n">
        <x:f>H85*I85</x:f>
        <x:v>0</x:v>
      </x:c>
    </x:row>
    <x:row r="86">
      <x:c r="A86" s="15" t="inlineStr">
        <x:is>
          <x:t xml:space="preserve">Crockery and cutlery</x:t>
        </x:is>
      </x:c>
      <x:c r="B86" s="15" t="inlineStr">
        <x:is>
          <x:t xml:space="preserve">Dessert bowl or plate</x:t>
        </x:is>
      </x:c>
      <x:c r="C86" s="15" t="inlineStr">
        <x:is>
          <x:t xml:space="preserve">pcs</x:t>
        </x:is>
      </x:c>
      <x:c r="D86" s="16" t="inlineStr">
        <x:is>
          <x:t xml:space="preserve">Per 100 guests</x:t>
        </x:is>
      </x:c>
      <x:c r="E86" s="18" t="n">
        <x:v>100</x:v>
      </x:c>
      <x:c r="F86" s="17" t="n">
        <x:f>ROUNDUP(E86*$B$4/100,0)</x:f>
        <x:v>500</x:v>
      </x:c>
      <x:c r="G86" s="18" t="n">
        <x:v>0</x:v>
      </x:c>
      <x:c r="H86" s="17" t="n">
        <x:f>MAX(0,F86-G86)</x:f>
        <x:v>500</x:v>
      </x:c>
      <x:c r="I86" s="19" t="n"/>
      <x:c r="J86" s="20" t="n">
        <x:f>H86*I86</x:f>
        <x:v>0</x:v>
      </x:c>
    </x:row>
    <x:row r="87">
      <x:c r="A87" s="15" t="inlineStr">
        <x:is>
          <x:t xml:space="preserve">Crockery and cutlery</x:t>
        </x:is>
      </x:c>
      <x:c r="B87" s="15" t="inlineStr">
        <x:is>
          <x:t xml:space="preserve">Table spoon</x:t>
        </x:is>
      </x:c>
      <x:c r="C87" s="15" t="inlineStr">
        <x:is>
          <x:t xml:space="preserve">pcs</x:t>
        </x:is>
      </x:c>
      <x:c r="D87" s="16" t="inlineStr">
        <x:is>
          <x:t xml:space="preserve">Per 100 guests</x:t>
        </x:is>
      </x:c>
      <x:c r="E87" s="18" t="n">
        <x:v>130</x:v>
      </x:c>
      <x:c r="F87" s="17" t="n">
        <x:f>ROUNDUP(E87*$B$4/100,0)</x:f>
        <x:v>650</x:v>
      </x:c>
      <x:c r="G87" s="18" t="n">
        <x:v>0</x:v>
      </x:c>
      <x:c r="H87" s="17" t="n">
        <x:f>MAX(0,F87-G87)</x:f>
        <x:v>650</x:v>
      </x:c>
      <x:c r="I87" s="19" t="n"/>
      <x:c r="J87" s="20" t="n">
        <x:f>H87*I87</x:f>
        <x:v>0</x:v>
      </x:c>
    </x:row>
    <x:row r="88">
      <x:c r="A88" s="15" t="inlineStr">
        <x:is>
          <x:t xml:space="preserve">Crockery and cutlery</x:t>
        </x:is>
      </x:c>
      <x:c r="B88" s="15" t="inlineStr">
        <x:is>
          <x:t xml:space="preserve">Fork</x:t>
        </x:is>
      </x:c>
      <x:c r="C88" s="15" t="inlineStr">
        <x:is>
          <x:t xml:space="preserve">pcs</x:t>
        </x:is>
      </x:c>
      <x:c r="D88" s="16" t="inlineStr">
        <x:is>
          <x:t xml:space="preserve">Per 100 guests</x:t>
        </x:is>
      </x:c>
      <x:c r="E88" s="18" t="n">
        <x:v>100</x:v>
      </x:c>
      <x:c r="F88" s="17" t="n">
        <x:f>ROUNDUP(E88*$B$4/100,0)</x:f>
        <x:v>500</x:v>
      </x:c>
      <x:c r="G88" s="18" t="n">
        <x:v>0</x:v>
      </x:c>
      <x:c r="H88" s="17" t="n">
        <x:f>MAX(0,F88-G88)</x:f>
        <x:v>500</x:v>
      </x:c>
      <x:c r="I88" s="19" t="n"/>
      <x:c r="J88" s="20" t="n">
        <x:f>H88*I88</x:f>
        <x:v>0</x:v>
      </x:c>
    </x:row>
    <x:row r="89">
      <x:c r="A89" s="15" t="inlineStr">
        <x:is>
          <x:t xml:space="preserve">Crockery and cutlery</x:t>
        </x:is>
      </x:c>
      <x:c r="B89" s="15" t="inlineStr">
        <x:is>
          <x:t xml:space="preserve">Water glass</x:t>
        </x:is>
      </x:c>
      <x:c r="C89" s="15" t="inlineStr">
        <x:is>
          <x:t xml:space="preserve">pcs</x:t>
        </x:is>
      </x:c>
      <x:c r="D89" s="16" t="inlineStr">
        <x:is>
          <x:t xml:space="preserve">Per 100 guests</x:t>
        </x:is>
      </x:c>
      <x:c r="E89" s="18" t="n">
        <x:v>150</x:v>
      </x:c>
      <x:c r="F89" s="17" t="n">
        <x:f>ROUNDUP(E89*$B$4/100,0)</x:f>
        <x:v>750</x:v>
      </x:c>
      <x:c r="G89" s="18" t="n">
        <x:v>0</x:v>
      </x:c>
      <x:c r="H89" s="17" t="n">
        <x:f>MAX(0,F89-G89)</x:f>
        <x:v>750</x:v>
      </x:c>
      <x:c r="I89" s="19" t="n"/>
      <x:c r="J89" s="20" t="n">
        <x:f>H89*I89</x:f>
        <x:v>0</x:v>
      </x:c>
    </x:row>
    <x:row r="90">
      <x:c r="A90" s="15" t="inlineStr">
        <x:is>
          <x:t xml:space="preserve">Crockery and cutlery</x:t>
        </x:is>
      </x:c>
      <x:c r="B90" s="15" t="inlineStr">
        <x:is>
          <x:t xml:space="preserve">Tea / coffee cup with saucer (if you run a tea counter)</x:t>
        </x:is>
      </x:c>
      <x:c r="C90" s="15" t="inlineStr">
        <x:is>
          <x:t xml:space="preserve">pcs</x:t>
        </x:is>
      </x:c>
      <x:c r="D90" s="16" t="inlineStr">
        <x:is>
          <x:t xml:space="preserve">Per 100 guests</x:t>
        </x:is>
      </x:c>
      <x:c r="E90" s="18" t="n">
        <x:v>100</x:v>
      </x:c>
      <x:c r="F90" s="17" t="n">
        <x:f>ROUNDUP(E90*$B$4/100,0)</x:f>
        <x:v>500</x:v>
      </x:c>
      <x:c r="G90" s="18" t="n">
        <x:v>0</x:v>
      </x:c>
      <x:c r="H90" s="17" t="n">
        <x:f>MAX(0,F90-G90)</x:f>
        <x:v>500</x:v>
      </x:c>
      <x:c r="I90" s="19" t="n"/>
      <x:c r="J90" s="20" t="n">
        <x:f>H90*I90</x:f>
        <x:v>0</x:v>
      </x:c>
    </x:row>
    <x:row r="91">
      <x:c r="A91" s="15" t="inlineStr">
        <x:is>
          <x:t xml:space="preserve">Crockery and cutlery</x:t>
        </x:is>
      </x:c>
      <x:c r="B91" s="15" t="inlineStr">
        <x:is>
          <x:t xml:space="preserve">Paper napkins</x:t>
        </x:is>
      </x:c>
      <x:c r="C91" s="15" t="inlineStr">
        <x:is>
          <x:t xml:space="preserve">pcs</x:t>
        </x:is>
      </x:c>
      <x:c r="D91" s="16" t="inlineStr">
        <x:is>
          <x:t xml:space="preserve">Per 100 guests</x:t>
        </x:is>
      </x:c>
      <x:c r="E91" s="18" t="n">
        <x:v>250</x:v>
      </x:c>
      <x:c r="F91" s="17" t="n">
        <x:f>ROUNDUP(E91*$B$4/100,0)</x:f>
        <x:v>1250</x:v>
      </x:c>
      <x:c r="G91" s="18" t="n">
        <x:v>0</x:v>
      </x:c>
      <x:c r="H91" s="17" t="n">
        <x:f>MAX(0,F91-G91)</x:f>
        <x:v>1250</x:v>
      </x:c>
      <x:c r="I91" s="19" t="n"/>
      <x:c r="J91" s="20" t="n">
        <x:f>H91*I91</x:f>
        <x:v>0</x:v>
      </x:c>
    </x:row>
    <x:row r="92">
      <x:c r="A92" s="15" t="inlineStr">
        <x:is>
          <x:t xml:space="preserve">Crockery and cutlery</x:t>
        </x:is>
      </x:c>
      <x:c r="B92" s="15" t="inlineStr">
        <x:is>
          <x:t xml:space="preserve">Crockery crate (holds about 50 plates)</x:t>
        </x:is>
      </x:c>
      <x:c r="C92" s="15" t="inlineStr">
        <x:is>
          <x:t xml:space="preserve">nos</x:t>
        </x:is>
      </x:c>
      <x:c r="D92" s="16" t="inlineStr">
        <x:is>
          <x:t xml:space="preserve">Dinner plates / 50</x:t>
        </x:is>
      </x:c>
      <x:c r="E92" s="18" t="n">
        <x:v>50</x:v>
      </x:c>
      <x:c r="F92" s="17" t="n">
        <x:f>ROUNDUP(F83/E92,0)</x:f>
        <x:v>13</x:v>
      </x:c>
      <x:c r="G92" s="18" t="n">
        <x:v>0</x:v>
      </x:c>
      <x:c r="H92" s="17" t="n">
        <x:f>MAX(0,F92-G92)</x:f>
        <x:v>13</x:v>
      </x:c>
      <x:c r="I92" s="19" t="n"/>
      <x:c r="J92" s="20" t="n">
        <x:f>H92*I92</x:f>
        <x:v>0</x:v>
      </x:c>
    </x:row>
    <x:row r="93">
      <x:c r="A93" s="15" t="inlineStr">
        <x:is>
          <x:t xml:space="preserve">Crockery and cutlery</x:t>
        </x:is>
      </x:c>
      <x:c r="B93" s="15" t="inlineStr">
        <x:is>
          <x:t xml:space="preserve">Waste bin with lid</x:t>
        </x:is>
      </x:c>
      <x:c r="C93" s="15" t="inlineStr">
        <x:is>
          <x:t xml:space="preserve">nos</x:t>
        </x:is>
      </x:c>
      <x:c r="D93" s="16" t="inlineStr">
        <x:is>
          <x:t xml:space="preserve">Per 100 guests</x:t>
        </x:is>
      </x:c>
      <x:c r="E93" s="18" t="n">
        <x:v>1</x:v>
      </x:c>
      <x:c r="F93" s="17" t="n">
        <x:f>ROUNDUP(E93*$B$4/100,0)</x:f>
        <x:v>5</x:v>
      </x:c>
      <x:c r="G93" s="18" t="n">
        <x:v>0</x:v>
      </x:c>
      <x:c r="H93" s="17" t="n">
        <x:f>MAX(0,F93-G93)</x:f>
        <x:v>5</x:v>
      </x:c>
      <x:c r="I93" s="19" t="n"/>
      <x:c r="J93" s="20" t="n">
        <x:f>H93*I93</x:f>
        <x:v>0</x:v>
      </x:c>
    </x:row>
    <x:row r="94">
      <x:c r="B94" s="7" t="inlineStr">
        <x:is>
          <x:t xml:space="preserve">Subtotal: Crockery and cutlery</x:t>
        </x:is>
      </x:c>
      <x:c r="J94" s="21" t="n">
        <x:f>SUM(J83:J93)</x:f>
        <x:v>0</x:v>
      </x:c>
    </x:row>
    <x:row r="95">
      <x:c r="A95" s="13" t="inlineStr">
        <x:is>
          <x:t xml:space="preserve">Storage and transport</x:t>
        </x:is>
      </x:c>
      <x:c r="B95" s="14" t="n"/>
      <x:c r="C95" s="14" t="n"/>
      <x:c r="D95" s="14" t="n"/>
      <x:c r="E95" s="14" t="n"/>
      <x:c r="F95" s="14" t="n"/>
      <x:c r="G95" s="14" t="n"/>
      <x:c r="H95" s="14" t="n"/>
      <x:c r="I95" s="14" t="n"/>
      <x:c r="J95" s="14" t="n"/>
    </x:row>
    <x:row r="96">
      <x:c r="A96" s="15" t="inlineStr">
        <x:is>
          <x:t xml:space="preserve">Storage and transport</x:t>
        </x:is>
      </x:c>
      <x:c r="B96" s="15" t="inlineStr">
        <x:is>
          <x:t xml:space="preserve">Insulated hot box, 50 to 100 L (only if cooking off-site)</x:t>
        </x:is>
      </x:c>
      <x:c r="C96" s="15" t="inlineStr">
        <x:is>
          <x:t xml:space="preserve">nos</x:t>
        </x:is>
      </x:c>
      <x:c r="D96" s="16" t="inlineStr">
        <x:is>
          <x:t xml:space="preserve">One per degchi</x:t>
        </x:is>
      </x:c>
      <x:c r="E96" s="15" t="n"/>
      <x:c r="F96" s="17" t="n">
        <x:f>($B$23+$B$25)</x:f>
        <x:v>7</x:v>
      </x:c>
      <x:c r="G96" s="18" t="n">
        <x:v>0</x:v>
      </x:c>
      <x:c r="H96" s="17" t="n">
        <x:f>MAX(0,F96-G96)</x:f>
        <x:v>7</x:v>
      </x:c>
      <x:c r="I96" s="19" t="n"/>
      <x:c r="J96" s="20" t="n">
        <x:f>H96*I96</x:f>
        <x:v>0</x:v>
      </x:c>
    </x:row>
    <x:row r="97">
      <x:c r="A97" s="15" t="inlineStr">
        <x:is>
          <x:t xml:space="preserve">Storage and transport</x:t>
        </x:is>
      </x:c>
      <x:c r="B97" s="15" t="inlineStr">
        <x:is>
          <x:t xml:space="preserve">Plastic crate, 50 L (raw material, utensils)</x:t>
        </x:is>
      </x:c>
      <x:c r="C97" s="15" t="inlineStr">
        <x:is>
          <x:t xml:space="preserve">nos</x:t>
        </x:is>
      </x:c>
      <x:c r="D97" s="16" t="inlineStr">
        <x:is>
          <x:t xml:space="preserve">Per 100 guests</x:t>
        </x:is>
      </x:c>
      <x:c r="E97" s="18" t="n">
        <x:v>3</x:v>
      </x:c>
      <x:c r="F97" s="17" t="n">
        <x:f>ROUNDUP(E97*$B$4/100,0)</x:f>
        <x:v>15</x:v>
      </x:c>
      <x:c r="G97" s="18" t="n">
        <x:v>0</x:v>
      </x:c>
      <x:c r="H97" s="17" t="n">
        <x:f>MAX(0,F97-G97)</x:f>
        <x:v>15</x:v>
      </x:c>
      <x:c r="I97" s="19" t="n"/>
      <x:c r="J97" s="20" t="n">
        <x:f>H97*I97</x:f>
        <x:v>0</x:v>
      </x:c>
    </x:row>
    <x:row r="98">
      <x:c r="A98" s="15" t="inlineStr">
        <x:is>
          <x:t xml:space="preserve">Storage and transport</x:t>
        </x:is>
      </x:c>
      <x:c r="B98" s="15" t="inlineStr">
        <x:is>
          <x:t xml:space="preserve">Water can, 20 L (cooking and washing)</x:t>
        </x:is>
      </x:c>
      <x:c r="C98" s="15" t="inlineStr">
        <x:is>
          <x:t xml:space="preserve">nos</x:t>
        </x:is>
      </x:c>
      <x:c r="D98" s="16" t="inlineStr">
        <x:is>
          <x:t xml:space="preserve">Per 25 guests, i.e. 4 per 100</x:t>
        </x:is>
      </x:c>
      <x:c r="E98" s="18" t="n">
        <x:v>4</x:v>
      </x:c>
      <x:c r="F98" s="17" t="n">
        <x:f>ROUNDUP(E98*$B$4/100,0)</x:f>
        <x:v>20</x:v>
      </x:c>
      <x:c r="G98" s="18" t="n">
        <x:v>0</x:v>
      </x:c>
      <x:c r="H98" s="17" t="n">
        <x:f>MAX(0,F98-G98)</x:f>
        <x:v>20</x:v>
      </x:c>
      <x:c r="I98" s="19" t="n"/>
      <x:c r="J98" s="20" t="n">
        <x:f>H98*I98</x:f>
        <x:v>0</x:v>
      </x:c>
    </x:row>
    <x:row r="99">
      <x:c r="A99" s="15" t="inlineStr">
        <x:is>
          <x:t xml:space="preserve">Storage and transport</x:t>
        </x:is>
      </x:c>
      <x:c r="B99" s="15" t="inlineStr">
        <x:is>
          <x:t xml:space="preserve">Tarpaulin / ground sheet, 12 x 12 ft</x:t>
        </x:is>
      </x:c>
      <x:c r="C99" s="15" t="inlineStr">
        <x:is>
          <x:t xml:space="preserve">nos</x:t>
        </x:is>
      </x:c>
      <x:c r="D99" s="16" t="inlineStr">
        <x:is>
          <x:t xml:space="preserve">Flat</x:t>
        </x:is>
      </x:c>
      <x:c r="E99" s="18" t="n">
        <x:v>2</x:v>
      </x:c>
      <x:c r="F99" s="17" t="n">
        <x:f>E99</x:f>
        <x:v>2</x:v>
      </x:c>
      <x:c r="G99" s="18" t="n">
        <x:v>0</x:v>
      </x:c>
      <x:c r="H99" s="17" t="n">
        <x:f>MAX(0,F99-G99)</x:f>
        <x:v>2</x:v>
      </x:c>
      <x:c r="I99" s="19" t="n"/>
      <x:c r="J99" s="20" t="n">
        <x:f>H99*I99</x:f>
        <x:v>0</x:v>
      </x:c>
    </x:row>
    <x:row r="100">
      <x:c r="A100" s="15" t="inlineStr">
        <x:is>
          <x:t xml:space="preserve">Storage and transport</x:t>
        </x:is>
      </x:c>
      <x:c r="B100" s="15" t="inlineStr">
        <x:is>
          <x:t xml:space="preserve">Extension board with 16 A plug</x:t>
        </x:is>
      </x:c>
      <x:c r="C100" s="15" t="inlineStr">
        <x:is>
          <x:t xml:space="preserve">nos</x:t>
        </x:is>
      </x:c>
      <x:c r="D100" s="16" t="inlineStr">
        <x:is>
          <x:t xml:space="preserve">Flat</x:t>
        </x:is>
      </x:c>
      <x:c r="E100" s="18" t="n">
        <x:v>4</x:v>
      </x:c>
      <x:c r="F100" s="17" t="n">
        <x:f>E100</x:f>
        <x:v>4</x:v>
      </x:c>
      <x:c r="G100" s="18" t="n">
        <x:v>0</x:v>
      </x:c>
      <x:c r="H100" s="17" t="n">
        <x:f>MAX(0,F100-G100)</x:f>
        <x:v>4</x:v>
      </x:c>
      <x:c r="I100" s="19" t="n"/>
      <x:c r="J100" s="20" t="n">
        <x:f>H100*I100</x:f>
        <x:v>0</x:v>
      </x:c>
    </x:row>
    <x:row r="101">
      <x:c r="A101" s="15" t="inlineStr">
        <x:is>
          <x:t xml:space="preserve">Storage and transport</x:t>
        </x:is>
      </x:c>
      <x:c r="B101" s="15" t="inlineStr">
        <x:is>
          <x:t xml:space="preserve">LED work light for the kitchen</x:t>
        </x:is>
      </x:c>
      <x:c r="C101" s="15" t="inlineStr">
        <x:is>
          <x:t xml:space="preserve">nos</x:t>
        </x:is>
      </x:c>
      <x:c r="D101" s="16" t="inlineStr">
        <x:is>
          <x:t xml:space="preserve">Flat</x:t>
        </x:is>
      </x:c>
      <x:c r="E101" s="18" t="n">
        <x:v>4</x:v>
      </x:c>
      <x:c r="F101" s="17" t="n">
        <x:f>E101</x:f>
        <x:v>4</x:v>
      </x:c>
      <x:c r="G101" s="18" t="n">
        <x:v>0</x:v>
      </x:c>
      <x:c r="H101" s="17" t="n">
        <x:f>MAX(0,F101-G101)</x:f>
        <x:v>4</x:v>
      </x:c>
      <x:c r="I101" s="19" t="n"/>
      <x:c r="J101" s="20" t="n">
        <x:f>H101*I101</x:f>
        <x:v>0</x:v>
      </x:c>
    </x:row>
    <x:row r="102">
      <x:c r="A102" s="15" t="inlineStr">
        <x:is>
          <x:t xml:space="preserve">Storage and transport</x:t>
        </x:is>
      </x:c>
      <x:c r="B102" s="15" t="inlineStr">
        <x:is>
          <x:t xml:space="preserve">Portable generator for kitchen lights (if no mains)</x:t>
        </x:is>
      </x:c>
      <x:c r="C102" s="15" t="inlineStr">
        <x:is>
          <x:t xml:space="preserve">nos</x:t>
        </x:is>
      </x:c>
      <x:c r="D102" s="16" t="inlineStr">
        <x:is>
          <x:t xml:space="preserve">Flat</x:t>
        </x:is>
      </x:c>
      <x:c r="E102" s="18" t="n">
        <x:v>1</x:v>
      </x:c>
      <x:c r="F102" s="17" t="n">
        <x:f>E102</x:f>
        <x:v>1</x:v>
      </x:c>
      <x:c r="G102" s="18" t="n">
        <x:v>0</x:v>
      </x:c>
      <x:c r="H102" s="17" t="n">
        <x:f>MAX(0,F102-G102)</x:f>
        <x:v>1</x:v>
      </x:c>
      <x:c r="I102" s="19" t="n"/>
      <x:c r="J102" s="20" t="n">
        <x:f>H102*I102</x:f>
        <x:v>0</x:v>
      </x:c>
    </x:row>
    <x:row r="103">
      <x:c r="A103" s="15" t="inlineStr">
        <x:is>
          <x:t xml:space="preserve">Storage and transport</x:t>
        </x:is>
      </x:c>
      <x:c r="B103" s="15" t="inlineStr">
        <x:is>
          <x:t xml:space="preserve">Load straps / ropes for cylinders and degchis</x:t>
        </x:is>
      </x:c>
      <x:c r="C103" s="15" t="inlineStr">
        <x:is>
          <x:t xml:space="preserve">nos</x:t>
        </x:is>
      </x:c>
      <x:c r="D103" s="16" t="inlineStr">
        <x:is>
          <x:t xml:space="preserve">Flat</x:t>
        </x:is>
      </x:c>
      <x:c r="E103" s="18" t="n">
        <x:v>4</x:v>
      </x:c>
      <x:c r="F103" s="17" t="n">
        <x:f>E103</x:f>
        <x:v>4</x:v>
      </x:c>
      <x:c r="G103" s="18" t="n">
        <x:v>0</x:v>
      </x:c>
      <x:c r="H103" s="17" t="n">
        <x:f>MAX(0,F103-G103)</x:f>
        <x:v>4</x:v>
      </x:c>
      <x:c r="I103" s="19" t="n"/>
      <x:c r="J103" s="20" t="n">
        <x:f>H103*I103</x:f>
        <x:v>0</x:v>
      </x:c>
    </x:row>
    <x:row r="104">
      <x:c r="B104" s="7" t="inlineStr">
        <x:is>
          <x:t xml:space="preserve">Subtotal: Storage and transport</x:t>
        </x:is>
      </x:c>
      <x:c r="J104" s="21" t="n">
        <x:f>SUM(J96:J103)</x:f>
        <x:v>0</x:v>
      </x:c>
    </x:row>
    <x:row r="105">
      <x:c r="A105" s="13" t="inlineStr">
        <x:is>
          <x:t xml:space="preserve">Hygiene and food safety</x:t>
        </x:is>
      </x:c>
      <x:c r="B105" s="14" t="n"/>
      <x:c r="C105" s="14" t="n"/>
      <x:c r="D105" s="14" t="n"/>
      <x:c r="E105" s="14" t="n"/>
      <x:c r="F105" s="14" t="n"/>
      <x:c r="G105" s="14" t="n"/>
      <x:c r="H105" s="14" t="n"/>
      <x:c r="I105" s="14" t="n"/>
      <x:c r="J105" s="14" t="n"/>
    </x:row>
    <x:row r="106">
      <x:c r="A106" s="15" t="inlineStr">
        <x:is>
          <x:t xml:space="preserve">Hygiene and food safety</x:t>
        </x:is>
      </x:c>
      <x:c r="B106" s="15" t="inlineStr">
        <x:is>
          <x:t xml:space="preserve">Digital probe thermometer</x:t>
        </x:is>
      </x:c>
      <x:c r="C106" s="15" t="inlineStr">
        <x:is>
          <x:t xml:space="preserve">nos</x:t>
        </x:is>
      </x:c>
      <x:c r="D106" s="16" t="inlineStr">
        <x:is>
          <x:t xml:space="preserve">Flat: log hot food at 60 C or above, cold below 5 C</x:t>
        </x:is>
      </x:c>
      <x:c r="E106" s="18" t="n">
        <x:v>2</x:v>
      </x:c>
      <x:c r="F106" s="17" t="n">
        <x:f>E106</x:f>
        <x:v>2</x:v>
      </x:c>
      <x:c r="G106" s="18" t="n">
        <x:v>0</x:v>
      </x:c>
      <x:c r="H106" s="17" t="n">
        <x:f>MAX(0,F106-G106)</x:f>
        <x:v>2</x:v>
      </x:c>
      <x:c r="I106" s="19" t="n"/>
      <x:c r="J106" s="20" t="n">
        <x:f>H106*I106</x:f>
        <x:v>0</x:v>
      </x:c>
    </x:row>
    <x:row r="107">
      <x:c r="A107" s="15" t="inlineStr">
        <x:is>
          <x:t xml:space="preserve">Hygiene and food safety</x:t>
        </x:is>
      </x:c>
      <x:c r="B107" s="15" t="inlineStr">
        <x:is>
          <x:t xml:space="preserve">Hand-wash station with soap and water</x:t>
        </x:is>
      </x:c>
      <x:c r="C107" s="15" t="inlineStr">
        <x:is>
          <x:t xml:space="preserve">nos</x:t>
        </x:is>
      </x:c>
      <x:c r="D107" s="16" t="inlineStr">
        <x:is>
          <x:t xml:space="preserve">Kitchen + one per service line</x:t>
        </x:is>
      </x:c>
      <x:c r="E107" s="15" t="n"/>
      <x:c r="F107" s="17" t="n">
        <x:f>($B$8+1)</x:f>
        <x:v>3</x:v>
      </x:c>
      <x:c r="G107" s="18" t="n">
        <x:v>0</x:v>
      </x:c>
      <x:c r="H107" s="17" t="n">
        <x:f>MAX(0,F107-G107)</x:f>
        <x:v>3</x:v>
      </x:c>
      <x:c r="I107" s="19" t="n"/>
      <x:c r="J107" s="20" t="n">
        <x:f>H107*I107</x:f>
        <x:v>0</x:v>
      </x:c>
    </x:row>
    <x:row r="108">
      <x:c r="A108" s="15" t="inlineStr">
        <x:is>
          <x:t xml:space="preserve">Hygiene and food safety</x:t>
        </x:is>
      </x:c>
      <x:c r="B108" s="15" t="inlineStr">
        <x:is>
          <x:t xml:space="preserve">Disposable gloves (box of 100)</x:t>
        </x:is>
      </x:c>
      <x:c r="C108" s="15" t="inlineStr">
        <x:is>
          <x:t xml:space="preserve">boxes</x:t>
        </x:is>
      </x:c>
      <x:c r="D108" s="16" t="inlineStr">
        <x:is>
          <x:t xml:space="preserve">Per 100 guests</x:t>
        </x:is>
      </x:c>
      <x:c r="E108" s="18" t="n">
        <x:v>0.5</x:v>
      </x:c>
      <x:c r="F108" s="17" t="n">
        <x:f>ROUNDUP(E108*$B$4/100,0)</x:f>
        <x:v>3</x:v>
      </x:c>
      <x:c r="G108" s="18" t="n">
        <x:v>0</x:v>
      </x:c>
      <x:c r="H108" s="17" t="n">
        <x:f>MAX(0,F108-G108)</x:f>
        <x:v>3</x:v>
      </x:c>
      <x:c r="I108" s="19" t="n"/>
      <x:c r="J108" s="20" t="n">
        <x:f>H108*I108</x:f>
        <x:v>0</x:v>
      </x:c>
    </x:row>
    <x:row r="109">
      <x:c r="A109" s="15" t="inlineStr">
        <x:is>
          <x:t xml:space="preserve">Hygiene and food safety</x:t>
        </x:is>
      </x:c>
      <x:c r="B109" s="15" t="inlineStr">
        <x:is>
          <x:t xml:space="preserve">Head cap / hair net</x:t>
        </x:is>
      </x:c>
      <x:c r="C109" s="15" t="inlineStr">
        <x:is>
          <x:t xml:space="preserve">nos</x:t>
        </x:is>
      </x:c>
      <x:c r="D109" s="16" t="inlineStr">
        <x:is>
          <x:t xml:space="preserve">Kitchen crew + stewards</x:t>
        </x:is>
      </x:c>
      <x:c r="E109" s="15" t="n"/>
      <x:c r="F109" s="17" t="n">
        <x:f>($B$19+$B$33)</x:f>
        <x:v>32</x:v>
      </x:c>
      <x:c r="G109" s="18" t="n">
        <x:v>0</x:v>
      </x:c>
      <x:c r="H109" s="17" t="n">
        <x:f>MAX(0,F109-G109)</x:f>
        <x:v>32</x:v>
      </x:c>
      <x:c r="I109" s="19" t="n"/>
      <x:c r="J109" s="20" t="n">
        <x:f>H109*I109</x:f>
        <x:v>0</x:v>
      </x:c>
    </x:row>
    <x:row r="110">
      <x:c r="A110" s="15" t="inlineStr">
        <x:is>
          <x:t xml:space="preserve">Hygiene and food safety</x:t>
        </x:is>
      </x:c>
      <x:c r="B110" s="15" t="inlineStr">
        <x:is>
          <x:t xml:space="preserve">Apron</x:t>
        </x:is>
      </x:c>
      <x:c r="C110" s="15" t="inlineStr">
        <x:is>
          <x:t xml:space="preserve">nos</x:t>
        </x:is>
      </x:c>
      <x:c r="D110" s="16" t="inlineStr">
        <x:is>
          <x:t xml:space="preserve">Kitchen crew + stewards</x:t>
        </x:is>
      </x:c>
      <x:c r="E110" s="15" t="n"/>
      <x:c r="F110" s="17" t="n">
        <x:f>($B$19+$B$33)</x:f>
        <x:v>32</x:v>
      </x:c>
      <x:c r="G110" s="18" t="n">
        <x:v>0</x:v>
      </x:c>
      <x:c r="H110" s="17" t="n">
        <x:f>MAX(0,F110-G110)</x:f>
        <x:v>32</x:v>
      </x:c>
      <x:c r="I110" s="19" t="n"/>
      <x:c r="J110" s="20" t="n">
        <x:f>H110*I110</x:f>
        <x:v>0</x:v>
      </x:c>
    </x:row>
    <x:row r="111">
      <x:c r="A111" s="15" t="inlineStr">
        <x:is>
          <x:t xml:space="preserve">Hygiene and food safety</x:t>
        </x:is>
      </x:c>
      <x:c r="B111" s="15" t="inlineStr">
        <x:is>
          <x:t xml:space="preserve">Garbage bags (pack)</x:t>
        </x:is>
      </x:c>
      <x:c r="C111" s="15" t="inlineStr">
        <x:is>
          <x:t xml:space="preserve">packs</x:t>
        </x:is>
      </x:c>
      <x:c r="D111" s="16" t="inlineStr">
        <x:is>
          <x:t xml:space="preserve">Per 100 guests</x:t>
        </x:is>
      </x:c>
      <x:c r="E111" s="18" t="n">
        <x:v>1</x:v>
      </x:c>
      <x:c r="F111" s="17" t="n">
        <x:f>ROUNDUP(E111*$B$4/100,0)</x:f>
        <x:v>5</x:v>
      </x:c>
      <x:c r="G111" s="18" t="n">
        <x:v>0</x:v>
      </x:c>
      <x:c r="H111" s="17" t="n">
        <x:f>MAX(0,F111-G111)</x:f>
        <x:v>5</x:v>
      </x:c>
      <x:c r="I111" s="19" t="n"/>
      <x:c r="J111" s="20" t="n">
        <x:f>H111*I111</x:f>
        <x:v>0</x:v>
      </x:c>
    </x:row>
    <x:row r="112">
      <x:c r="A112" s="15" t="inlineStr">
        <x:is>
          <x:t xml:space="preserve">Hygiene and food safety</x:t>
        </x:is>
      </x:c>
      <x:c r="B112" s="15" t="inlineStr">
        <x:is>
          <x:t xml:space="preserve">Surface sanitiser</x:t>
        </x:is>
      </x:c>
      <x:c r="C112" s="15" t="inlineStr">
        <x:is>
          <x:t xml:space="preserve">litres</x:t>
        </x:is>
      </x:c>
      <x:c r="D112" s="16" t="inlineStr">
        <x:is>
          <x:t xml:space="preserve">Per 100 guests</x:t>
        </x:is>
      </x:c>
      <x:c r="E112" s="18" t="n">
        <x:v>0.5</x:v>
      </x:c>
      <x:c r="F112" s="17" t="n">
        <x:f>ROUNDUP(E112*$B$4/100,0)</x:f>
        <x:v>3</x:v>
      </x:c>
      <x:c r="G112" s="18" t="n">
        <x:v>0</x:v>
      </x:c>
      <x:c r="H112" s="17" t="n">
        <x:f>MAX(0,F112-G112)</x:f>
        <x:v>3</x:v>
      </x:c>
      <x:c r="I112" s="19" t="n"/>
      <x:c r="J112" s="20" t="n">
        <x:f>H112*I112</x:f>
        <x:v>0</x:v>
      </x:c>
    </x:row>
    <x:row r="113">
      <x:c r="A113" s="15" t="inlineStr">
        <x:is>
          <x:t xml:space="preserve">Hygiene and food safety</x:t>
        </x:is>
      </x:c>
      <x:c r="B113" s="15" t="inlineStr">
        <x:is>
          <x:t xml:space="preserve">Colour-coded wiping cloths</x:t>
        </x:is>
      </x:c>
      <x:c r="C113" s="15" t="inlineStr">
        <x:is>
          <x:t xml:space="preserve">nos</x:t>
        </x:is>
      </x:c>
      <x:c r="D113" s="16" t="inlineStr">
        <x:is>
          <x:t xml:space="preserve">Flat</x:t>
        </x:is>
      </x:c>
      <x:c r="E113" s="18" t="n">
        <x:v>8</x:v>
      </x:c>
      <x:c r="F113" s="17" t="n">
        <x:f>E113</x:f>
        <x:v>8</x:v>
      </x:c>
      <x:c r="G113" s="18" t="n">
        <x:v>0</x:v>
      </x:c>
      <x:c r="H113" s="17" t="n">
        <x:f>MAX(0,F113-G113)</x:f>
        <x:v>8</x:v>
      </x:c>
      <x:c r="I113" s="19" t="n"/>
      <x:c r="J113" s="20" t="n">
        <x:f>H113*I113</x:f>
        <x:v>0</x:v>
      </x:c>
    </x:row>
    <x:row r="114">
      <x:c r="A114" s="15" t="inlineStr">
        <x:is>
          <x:t xml:space="preserve">Hygiene and food safety</x:t>
        </x:is>
      </x:c>
      <x:c r="B114" s="15" t="inlineStr">
        <x:is>
          <x:t xml:space="preserve">First-aid kit with burn dressing</x:t>
        </x:is>
      </x:c>
      <x:c r="C114" s="15" t="inlineStr">
        <x:is>
          <x:t xml:space="preserve">nos</x:t>
        </x:is>
      </x:c>
      <x:c r="D114" s="16" t="inlineStr">
        <x:is>
          <x:t xml:space="preserve">Flat</x:t>
        </x:is>
      </x:c>
      <x:c r="E114" s="18" t="n">
        <x:v>1</x:v>
      </x:c>
      <x:c r="F114" s="17" t="n">
        <x:f>E114</x:f>
        <x:v>1</x:v>
      </x:c>
      <x:c r="G114" s="18" t="n">
        <x:v>0</x:v>
      </x:c>
      <x:c r="H114" s="17" t="n">
        <x:f>MAX(0,F114-G114)</x:f>
        <x:v>1</x:v>
      </x:c>
      <x:c r="I114" s="19" t="n"/>
      <x:c r="J114" s="20" t="n">
        <x:f>H114*I114</x:f>
        <x:v>0</x:v>
      </x:c>
    </x:row>
    <x:row r="115">
      <x:c r="A115" s="15" t="inlineStr">
        <x:is>
          <x:t xml:space="preserve">Hygiene and food safety</x:t>
        </x:is>
      </x:c>
      <x:c r="B115" s="15" t="inlineStr">
        <x:is>
          <x:t xml:space="preserve">Printed FSSAI licence / registration and food-handler medical fitness copies</x:t>
        </x:is>
      </x:c>
      <x:c r="C115" s="15" t="inlineStr">
        <x:is>
          <x:t xml:space="preserve">sets</x:t>
        </x:is>
      </x:c>
      <x:c r="D115" s="16" t="inlineStr">
        <x:is>
          <x:t xml:space="preserve">Flat</x:t>
        </x:is>
      </x:c>
      <x:c r="E115" s="18" t="n">
        <x:v>1</x:v>
      </x:c>
      <x:c r="F115" s="17" t="n">
        <x:f>E115</x:f>
        <x:v>1</x:v>
      </x:c>
      <x:c r="G115" s="18" t="n">
        <x:v>0</x:v>
      </x:c>
      <x:c r="H115" s="17" t="n">
        <x:f>MAX(0,F115-G115)</x:f>
        <x:v>1</x:v>
      </x:c>
      <x:c r="I115" s="19" t="n"/>
      <x:c r="J115" s="20" t="n">
        <x:f>H115*I115</x:f>
        <x:v>0</x:v>
      </x:c>
    </x:row>
    <x:row r="116">
      <x:c r="B116" s="7" t="inlineStr">
        <x:is>
          <x:t xml:space="preserve">Subtotal: Hygiene and food safety</x:t>
        </x:is>
      </x:c>
      <x:c r="J116" s="21" t="n">
        <x:f>SUM(J106:J115)</x:f>
        <x:v>0</x:v>
      </x:c>
    </x:row>
    <x:row r="117">
      <x:c r="A117" s="13" t="inlineStr">
        <x:is>
          <x:t xml:space="preserve">Staff and dispatch</x:t>
        </x:is>
      </x:c>
      <x:c r="B117" s="14" t="n"/>
      <x:c r="C117" s="14" t="n"/>
      <x:c r="D117" s="14" t="n"/>
      <x:c r="E117" s="14" t="n"/>
      <x:c r="F117" s="14" t="n"/>
      <x:c r="G117" s="14" t="n"/>
      <x:c r="H117" s="14" t="n"/>
      <x:c r="I117" s="14" t="n"/>
      <x:c r="J117" s="14" t="n"/>
    </x:row>
    <x:row r="118">
      <x:c r="A118" s="15" t="inlineStr">
        <x:is>
          <x:t xml:space="preserve">Staff and dispatch</x:t>
        </x:is>
      </x:c>
      <x:c r="B118" s="15" t="inlineStr">
        <x:is>
          <x:t xml:space="preserve">Stewards</x:t>
        </x:is>
      </x:c>
      <x:c r="C118" s="15" t="inlineStr">
        <x:is>
          <x:t xml:space="preserve">people</x:t>
        </x:is>
      </x:c>
      <x:c r="D118" s="16" t="inlineStr">
        <x:is>
          <x:t xml:space="preserve">Guests / guests per steward</x:t>
        </x:is>
      </x:c>
      <x:c r="E118" s="15" t="n"/>
      <x:c r="F118" s="17" t="n">
        <x:f>$B$33</x:f>
        <x:v>18</x:v>
      </x:c>
      <x:c r="G118" s="18" t="n">
        <x:v>0</x:v>
      </x:c>
      <x:c r="H118" s="17" t="n">
        <x:f>MAX(0,F118-G118)</x:f>
        <x:v>18</x:v>
      </x:c>
      <x:c r="I118" s="19" t="n"/>
      <x:c r="J118" s="20" t="n">
        <x:f>H118*I118</x:f>
        <x:v>0</x:v>
      </x:c>
    </x:row>
    <x:row r="119">
      <x:c r="A119" s="15" t="inlineStr">
        <x:is>
          <x:t xml:space="preserve">Staff and dispatch</x:t>
        </x:is>
      </x:c>
      <x:c r="B119" s="15" t="inlineStr">
        <x:is>
          <x:t xml:space="preserve">Steward captains</x:t>
        </x:is>
      </x:c>
      <x:c r="C119" s="15" t="inlineStr">
        <x:is>
          <x:t xml:space="preserve">people</x:t>
        </x:is>
      </x:c>
      <x:c r="D119" s="16" t="inlineStr">
        <x:is>
          <x:t xml:space="preserve">Planning assumption: 1 per 10 stewards</x:t>
        </x:is>
      </x:c>
      <x:c r="E119" s="18" t="n">
        <x:v>0.1</x:v>
      </x:c>
      <x:c r="F119" s="17" t="n">
        <x:f>ROUNDUP(E119*$B$33,0)</x:f>
        <x:v>2</x:v>
      </x:c>
      <x:c r="G119" s="18" t="n">
        <x:v>0</x:v>
      </x:c>
      <x:c r="H119" s="17" t="n">
        <x:f>MAX(0,F119-G119)</x:f>
        <x:v>2</x:v>
      </x:c>
      <x:c r="I119" s="19" t="n"/>
      <x:c r="J119" s="20" t="n">
        <x:f>H119*I119</x:f>
        <x:v>0</x:v>
      </x:c>
    </x:row>
    <x:row r="120">
      <x:c r="A120" s="15" t="inlineStr">
        <x:is>
          <x:t xml:space="preserve">Staff and dispatch</x:t>
        </x:is>
      </x:c>
      <x:c r="B120" s="15" t="inlineStr">
        <x:is>
          <x:t xml:space="preserve">Dishwashing helpers</x:t>
        </x:is>
      </x:c>
      <x:c r="C120" s="15" t="inlineStr">
        <x:is>
          <x:t xml:space="preserve">people</x:t>
        </x:is>
      </x:c>
      <x:c r="D120" s="16" t="inlineStr">
        <x:is>
          <x:t xml:space="preserve">Per 100 guests</x:t>
        </x:is>
      </x:c>
      <x:c r="E120" s="18" t="n">
        <x:v>1</x:v>
      </x:c>
      <x:c r="F120" s="17" t="n">
        <x:f>ROUNDUP(E120*$B$4/100,0)</x:f>
        <x:v>5</x:v>
      </x:c>
      <x:c r="G120" s="18" t="n">
        <x:v>0</x:v>
      </x:c>
      <x:c r="H120" s="17" t="n">
        <x:f>MAX(0,F120-G120)</x:f>
        <x:v>5</x:v>
      </x:c>
      <x:c r="I120" s="19" t="n"/>
      <x:c r="J120" s="20" t="n">
        <x:f>H120*I120</x:f>
        <x:v>0</x:v>
      </x:c>
    </x:row>
    <x:row r="121">
      <x:c r="A121" s="15" t="inlineStr">
        <x:is>
          <x:t xml:space="preserve">Staff and dispatch</x:t>
        </x:is>
      </x:c>
      <x:c r="B121" s="15" t="inlineStr">
        <x:is>
          <x:t xml:space="preserve">Steward uniform sets and name badges</x:t>
        </x:is>
      </x:c>
      <x:c r="C121" s="15" t="inlineStr">
        <x:is>
          <x:t xml:space="preserve">sets</x:t>
        </x:is>
      </x:c>
      <x:c r="D121" s="16" t="inlineStr">
        <x:is>
          <x:t xml:space="preserve">One per steward</x:t>
        </x:is>
      </x:c>
      <x:c r="E121" s="15" t="n"/>
      <x:c r="F121" s="17" t="n">
        <x:f>$B$33</x:f>
        <x:v>18</x:v>
      </x:c>
      <x:c r="G121" s="18" t="n">
        <x:v>0</x:v>
      </x:c>
      <x:c r="H121" s="17" t="n">
        <x:f>MAX(0,F121-G121)</x:f>
        <x:v>18</x:v>
      </x:c>
      <x:c r="I121" s="19" t="n"/>
      <x:c r="J121" s="20" t="n">
        <x:f>H121*I121</x:f>
        <x:v>0</x:v>
      </x:c>
    </x:row>
    <x:row r="122">
      <x:c r="A122" s="15" t="inlineStr">
        <x:is>
          <x:t xml:space="preserve">Staff and dispatch</x:t>
        </x:is>
      </x:c>
      <x:c r="B122" s="15" t="inlineStr">
        <x:is>
          <x:t xml:space="preserve">Event-day muster / attendance sheet</x:t>
        </x:is>
      </x:c>
      <x:c r="C122" s="15" t="inlineStr">
        <x:is>
          <x:t xml:space="preserve">nos</x:t>
        </x:is>
      </x:c>
      <x:c r="D122" s="16" t="inlineStr">
        <x:is>
          <x:t xml:space="preserve">Flat</x:t>
        </x:is>
      </x:c>
      <x:c r="E122" s="18" t="n">
        <x:v>1</x:v>
      </x:c>
      <x:c r="F122" s="17" t="n">
        <x:f>E122</x:f>
        <x:v>1</x:v>
      </x:c>
      <x:c r="G122" s="18" t="n">
        <x:v>0</x:v>
      </x:c>
      <x:c r="H122" s="17" t="n">
        <x:f>MAX(0,F122-G122)</x:f>
        <x:v>1</x:v>
      </x:c>
      <x:c r="I122" s="19" t="n"/>
      <x:c r="J122" s="20" t="n">
        <x:f>H122*I122</x:f>
        <x:v>0</x:v>
      </x:c>
    </x:row>
    <x:row r="123">
      <x:c r="B123" s="7" t="inlineStr">
        <x:is>
          <x:t xml:space="preserve">Subtotal: Staff and dispatch</x:t>
        </x:is>
      </x:c>
      <x:c r="J123" s="21" t="n">
        <x:f>SUM(J118:J122)</x:f>
        <x:v>0</x:v>
      </x:c>
    </x:row>
    <x:row r="124">
      <x:c r="B124" s="22" t="inlineStr">
        <x:is>
          <x:t xml:space="preserve">TOTAL to hire or buy (Rs)</x:t>
        </x:is>
      </x:c>
      <x:c r="J124" s="23" t="n">
        <x:f>J53+J64+J81+J94+J104+J116+J123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8" defaultRowHeight="15"/>
  <x:cols>
    <x:col min="1" max="1" width="62" customWidth="1"/>
    <x:col min="2" max="2" width="9" customWidth="1"/>
    <x:col min="3" max="3" width="11" customWidth="1"/>
    <x:col min="4" max="4" width="11" customWidth="1"/>
    <x:col min="5" max="5" width="11" customWidth="1"/>
    <x:col min="6" max="6" width="20" customWidth="1"/>
    <x:col min="7" max="7" width="30" customWidth="1"/>
  </x:cols>
  <x:sheetData>
    <x:row r="1">
      <x:c r="A1" s="24" t="inlineStr">
        <x:is>
          <x:t xml:space="preserve">Loading, delivery and return sheet</x:t>
        </x:is>
      </x:c>
    </x:row>
    <x:row r="2">
      <x:c r="A2" s="7" t="inlineStr">
        <x:is>
          <x:t xml:space="preserve">Event:</x:t>
        </x:is>
      </x:c>
      <x:c r="C2" s="7" t="inlineStr">
        <x:is>
          <x:t xml:space="preserve">Date:</x:t>
        </x:is>
      </x:c>
      <x:c r="E2" s="7" t="inlineStr">
        <x:is>
          <x:t xml:space="preserve">Van / driver:</x:t>
        </x:is>
      </x:c>
    </x:row>
    <x:row r="4">
      <x:c r="A4" s="25" t="inlineStr">
        <x:is>
          <x:t xml:space="preserve">Item</x:t>
        </x:is>
      </x:c>
      <x:c r="B4" s="25" t="inlineStr">
        <x:is>
          <x:t xml:space="preserve">Qty</x:t>
        </x:is>
      </x:c>
      <x:c r="C4" s="25" t="inlineStr">
        <x:is>
          <x:t xml:space="preserve">Loaded</x:t>
        </x:is>
      </x:c>
      <x:c r="D4" s="25" t="inlineStr">
        <x:is>
          <x:t xml:space="preserve">At venue</x:t>
        </x:is>
      </x:c>
      <x:c r="E4" s="25" t="inlineStr">
        <x:is>
          <x:t xml:space="preserve">Returned</x:t>
        </x:is>
      </x:c>
      <x:c r="F4" s="25" t="inlineStr">
        <x:is>
          <x:t xml:space="preserve">Short / damaged (qty)</x:t>
        </x:is>
      </x:c>
      <x:c r="G4" s="25" t="inlineStr">
        <x:is>
          <x:t xml:space="preserve">Note</x:t>
        </x:is>
      </x:c>
    </x:row>
    <x:row r="5">
      <x:c r="A5" s="13" t="inlineStr">
        <x:is>
          <x:t xml:space="preserve">Cooking and fire</x:t>
        </x:is>
      </x:c>
      <x:c r="B5" s="14" t="n"/>
      <x:c r="C5" s="14" t="n"/>
      <x:c r="D5" s="14" t="n"/>
      <x:c r="E5" s="14" t="n"/>
      <x:c r="F5" s="14" t="n"/>
      <x:c r="G5" s="14" t="n"/>
    </x:row>
    <x:row r="6">
      <x:c r="A6" s="15" t="inlineStr">
        <x:is>
          <x:t xml:space="preserve">LPG bhatti / burner stand (nos)</x:t>
        </x:is>
      </x:c>
      <x:c r="B6" s="26" t="n">
        <x:f>'Equipment List'!F38</x:f>
        <x:v>7</x:v>
      </x:c>
      <x:c r="C6" s="15" t="n"/>
      <x:c r="D6" s="15" t="n"/>
      <x:c r="E6" s="15" t="n"/>
      <x:c r="F6" s="15" t="n"/>
      <x:c r="G6" s="15" t="n"/>
    </x:row>
    <x:row r="7">
      <x:c r="A7" s="15" t="inlineStr">
        <x:is>
          <x:t xml:space="preserve">Degchi 60 L, SS or aluminium (gravies, dal) (nos)</x:t>
        </x:is>
      </x:c>
      <x:c r="B7" s="26" t="n">
        <x:f>'Equipment List'!F39</x:f>
        <x:v>5</x:v>
      </x:c>
      <x:c r="C7" s="15" t="n"/>
      <x:c r="D7" s="15" t="n"/>
      <x:c r="E7" s="15" t="n"/>
      <x:c r="F7" s="15" t="n"/>
      <x:c r="G7" s="15" t="n"/>
    </x:row>
    <x:row r="8">
      <x:c r="A8" s="15" t="inlineStr">
        <x:is>
          <x:t xml:space="preserve">Degchi 100 L (rice, pulao, biryani) (nos)</x:t>
        </x:is>
      </x:c>
      <x:c r="B8" s="26" t="n">
        <x:f>'Equipment List'!F40</x:f>
        <x:v>2</x:v>
      </x:c>
      <x:c r="C8" s="15" t="n"/>
      <x:c r="D8" s="15" t="n"/>
      <x:c r="E8" s="15" t="n"/>
      <x:c r="F8" s="15" t="n"/>
      <x:c r="G8" s="15" t="n"/>
    </x:row>
    <x:row r="9">
      <x:c r="A9" s="15" t="inlineStr">
        <x:is>
          <x:t xml:space="preserve">Lid for every degchi (nos)</x:t>
        </x:is>
      </x:c>
      <x:c r="B9" s="26" t="n">
        <x:f>'Equipment List'!F41</x:f>
        <x:v>7</x:v>
      </x:c>
      <x:c r="C9" s="15" t="n"/>
      <x:c r="D9" s="15" t="n"/>
      <x:c r="E9" s="15" t="n"/>
      <x:c r="F9" s="15" t="n"/>
      <x:c r="G9" s="15" t="n"/>
    </x:row>
    <x:row r="10">
      <x:c r="A10" s="15" t="inlineStr">
        <x:is>
          <x:t xml:space="preserve">Kadhai, 24 to 36 inch (starters, halwa, frying) (nos)</x:t>
        </x:is>
      </x:c>
      <x:c r="B10" s="26" t="n">
        <x:f>'Equipment List'!F42</x:f>
        <x:v>2</x:v>
      </x:c>
      <x:c r="C10" s="15" t="n"/>
      <x:c r="D10" s="15" t="n"/>
      <x:c r="E10" s="15" t="n"/>
      <x:c r="F10" s="15" t="n"/>
      <x:c r="G10" s="15" t="n"/>
    </x:row>
    <x:row r="11">
      <x:c r="A11" s="15" t="inlineStr">
        <x:is>
          <x:t xml:space="preserve">Ladle, long handle (dal, gravy) (nos)</x:t>
        </x:is>
      </x:c>
      <x:c r="B11" s="26" t="n">
        <x:f>'Equipment List'!F43</x:f>
        <x:v>7</x:v>
      </x:c>
      <x:c r="C11" s="15" t="n"/>
      <x:c r="D11" s="15" t="n"/>
      <x:c r="E11" s="15" t="n"/>
      <x:c r="F11" s="15" t="n"/>
      <x:c r="G11" s="15" t="n"/>
    </x:row>
    <x:row r="12">
      <x:c r="A12" s="15" t="inlineStr">
        <x:is>
          <x:t xml:space="preserve">Cooking paddle (dandi / khurpi) (nos)</x:t>
        </x:is>
      </x:c>
      <x:c r="B12" s="26" t="n">
        <x:f>'Equipment List'!F44</x:f>
        <x:v>4</x:v>
      </x:c>
      <x:c r="C12" s="15" t="n"/>
      <x:c r="D12" s="15" t="n"/>
      <x:c r="E12" s="15" t="n"/>
      <x:c r="F12" s="15" t="n"/>
      <x:c r="G12" s="15" t="n"/>
    </x:row>
    <x:row r="13">
      <x:c r="A13" s="15" t="inlineStr">
        <x:is>
          <x:t xml:space="preserve">Jhara / strainer, large (nos)</x:t>
        </x:is>
      </x:c>
      <x:c r="B13" s="26" t="n">
        <x:f>'Equipment List'!F45</x:f>
        <x:v>4</x:v>
      </x:c>
      <x:c r="C13" s="15" t="n"/>
      <x:c r="D13" s="15" t="n"/>
      <x:c r="E13" s="15" t="n"/>
      <x:c r="F13" s="15" t="n"/>
      <x:c r="G13" s="15" t="n"/>
    </x:row>
    <x:row r="14">
      <x:c r="A14" s="15" t="inlineStr">
        <x:is>
          <x:t xml:space="preserve">Tawa, 30 inch (roti, paratha) (nos)</x:t>
        </x:is>
      </x:c>
      <x:c r="B14" s="26" t="n">
        <x:f>'Equipment List'!F46</x:f>
        <x:v>2</x:v>
      </x:c>
      <x:c r="C14" s="15" t="n"/>
      <x:c r="D14" s="15" t="n"/>
      <x:c r="E14" s="15" t="n"/>
      <x:c r="F14" s="15" t="n"/>
      <x:c r="G14" s="15" t="n"/>
    </x:row>
    <x:row r="15">
      <x:c r="A15" s="15" t="inlineStr">
        <x:is>
          <x:t xml:space="preserve">Tandoor, 36 inch (clay or SS) (nos)</x:t>
        </x:is>
      </x:c>
      <x:c r="B15" s="26" t="n">
        <x:f>'Equipment List'!F47</x:f>
        <x:v>2</x:v>
      </x:c>
      <x:c r="C15" s="15" t="n"/>
      <x:c r="D15" s="15" t="n"/>
      <x:c r="E15" s="15" t="n"/>
      <x:c r="F15" s="15" t="n"/>
      <x:c r="G15" s="15" t="n"/>
    </x:row>
    <x:row r="16">
      <x:c r="A16" s="15" t="inlineStr">
        <x:is>
          <x:t xml:space="preserve">Charcoal for tandoor (kg)</x:t>
        </x:is>
      </x:c>
      <x:c r="B16" s="26" t="n">
        <x:f>'Equipment List'!F48</x:f>
        <x:v>30</x:v>
      </x:c>
      <x:c r="C16" s="15" t="n"/>
      <x:c r="D16" s="15" t="n"/>
      <x:c r="E16" s="15" t="n"/>
      <x:c r="F16" s="15" t="n"/>
      <x:c r="G16" s="15" t="n"/>
    </x:row>
    <x:row r="17">
      <x:c r="A17" s="15" t="inlineStr">
        <x:is>
          <x:t xml:space="preserve">Commercial LPG cylinder, 19 kg (nos)</x:t>
        </x:is>
      </x:c>
      <x:c r="B17" s="26" t="n">
        <x:f>'Equipment List'!F49</x:f>
        <x:v>2</x:v>
      </x:c>
      <x:c r="C17" s="15" t="n"/>
      <x:c r="D17" s="15" t="n"/>
      <x:c r="E17" s="15" t="n"/>
      <x:c r="F17" s="15" t="n"/>
      <x:c r="G17" s="15" t="n"/>
    </x:row>
    <x:row r="18">
      <x:c r="A18" s="15" t="inlineStr">
        <x:is>
          <x:t xml:space="preserve">LPG regulator + ISI hose (nos)</x:t>
        </x:is>
      </x:c>
      <x:c r="B18" s="26" t="n">
        <x:f>'Equipment List'!F50</x:f>
        <x:v>2</x:v>
      </x:c>
      <x:c r="C18" s="15" t="n"/>
      <x:c r="D18" s="15" t="n"/>
      <x:c r="E18" s="15" t="n"/>
      <x:c r="F18" s="15" t="n"/>
      <x:c r="G18" s="15" t="n"/>
    </x:row>
    <x:row r="19">
      <x:c r="A19" s="15" t="inlineStr">
        <x:is>
          <x:t xml:space="preserve">Fire extinguisher, 4.5 kg ABC (nos)</x:t>
        </x:is>
      </x:c>
      <x:c r="B19" s="26" t="n">
        <x:f>'Equipment List'!F51</x:f>
        <x:v>3</x:v>
      </x:c>
      <x:c r="C19" s="15" t="n"/>
      <x:c r="D19" s="15" t="n"/>
      <x:c r="E19" s="15" t="n"/>
      <x:c r="F19" s="15" t="n"/>
      <x:c r="G19" s="15" t="n"/>
    </x:row>
    <x:row r="20">
      <x:c r="A20" s="15" t="inlineStr">
        <x:is>
          <x:t xml:space="preserve">Sand bucket for oil and flame spills (nos)</x:t>
        </x:is>
      </x:c>
      <x:c r="B20" s="26" t="n">
        <x:f>'Equipment List'!F52</x:f>
        <x:v>2</x:v>
      </x:c>
      <x:c r="C20" s="15" t="n"/>
      <x:c r="D20" s="15" t="n"/>
      <x:c r="E20" s="15" t="n"/>
      <x:c r="F20" s="15" t="n"/>
      <x:c r="G20" s="15" t="n"/>
    </x:row>
    <x:row r="21">
      <x:c r="A21" s="13" t="inlineStr">
        <x:is>
          <x:t xml:space="preserve">Prep</x:t>
        </x:is>
      </x:c>
      <x:c r="B21" s="14" t="n"/>
      <x:c r="C21" s="14" t="n"/>
      <x:c r="D21" s="14" t="n"/>
      <x:c r="E21" s="14" t="n"/>
      <x:c r="F21" s="14" t="n"/>
      <x:c r="G21" s="14" t="n"/>
    </x:row>
    <x:row r="22">
      <x:c r="A22" s="15" t="inlineStr">
        <x:is>
          <x:t xml:space="preserve">Prep table, 6 ft (nos)</x:t>
        </x:is>
      </x:c>
      <x:c r="B22" s="26" t="n">
        <x:f>'Equipment List'!F55</x:f>
        <x:v>4</x:v>
      </x:c>
      <x:c r="C22" s="15" t="n"/>
      <x:c r="D22" s="15" t="n"/>
      <x:c r="E22" s="15" t="n"/>
      <x:c r="F22" s="15" t="n"/>
      <x:c r="G22" s="15" t="n"/>
    </x:row>
    <x:row r="23">
      <x:c r="A23" s="15" t="inlineStr">
        <x:is>
          <x:t xml:space="preserve">Chopping board, colour-coded (nos)</x:t>
        </x:is>
      </x:c>
      <x:c r="B23" s="26" t="n">
        <x:f>'Equipment List'!F56</x:f>
        <x:v>6</x:v>
      </x:c>
      <x:c r="C23" s="15" t="n"/>
      <x:c r="D23" s="15" t="n"/>
      <x:c r="E23" s="15" t="n"/>
      <x:c r="F23" s="15" t="n"/>
      <x:c r="G23" s="15" t="n"/>
    </x:row>
    <x:row r="24">
      <x:c r="A24" s="15" t="inlineStr">
        <x:is>
          <x:t xml:space="preserve">Knife, 8 to 10 inch (nos)</x:t>
        </x:is>
      </x:c>
      <x:c r="B24" s="26" t="n">
        <x:f>'Equipment List'!F57</x:f>
        <x:v>5</x:v>
      </x:c>
      <x:c r="C24" s="15" t="n"/>
      <x:c r="D24" s="15" t="n"/>
      <x:c r="E24" s="15" t="n"/>
      <x:c r="F24" s="15" t="n"/>
      <x:c r="G24" s="15" t="n"/>
    </x:row>
    <x:row r="25">
      <x:c r="A25" s="15" t="inlineStr">
        <x:is>
          <x:t xml:space="preserve">SS tub / parat, 20 to 60 L (nos)</x:t>
        </x:is>
      </x:c>
      <x:c r="B25" s="26" t="n">
        <x:f>'Equipment List'!F58</x:f>
        <x:v>10</x:v>
      </x:c>
      <x:c r="C25" s="15" t="n"/>
      <x:c r="D25" s="15" t="n"/>
      <x:c r="E25" s="15" t="n"/>
      <x:c r="F25" s="15" t="n"/>
      <x:c r="G25" s="15" t="n"/>
    </x:row>
    <x:row r="26">
      <x:c r="A26" s="15" t="inlineStr">
        <x:is>
          <x:t xml:space="preserve">Colander / jaali, large (nos)</x:t>
        </x:is>
      </x:c>
      <x:c r="B26" s="26" t="n">
        <x:f>'Equipment List'!F59</x:f>
        <x:v>4</x:v>
      </x:c>
      <x:c r="C26" s="15" t="n"/>
      <x:c r="D26" s="15" t="n"/>
      <x:c r="E26" s="15" t="n"/>
      <x:c r="F26" s="15" t="n"/>
      <x:c r="G26" s="15" t="n"/>
    </x:row>
    <x:row r="27">
      <x:c r="A27" s="15" t="inlineStr">
        <x:is>
          <x:t xml:space="preserve">Dough tray / kneading tub (nos)</x:t>
        </x:is>
      </x:c>
      <x:c r="B27" s="26" t="n">
        <x:f>'Equipment List'!F60</x:f>
        <x:v>4</x:v>
      </x:c>
      <x:c r="C27" s="15" t="n"/>
      <x:c r="D27" s="15" t="n"/>
      <x:c r="E27" s="15" t="n"/>
      <x:c r="F27" s="15" t="n"/>
      <x:c r="G27" s="15" t="n"/>
    </x:row>
    <x:row r="28">
      <x:c r="A28" s="15" t="inlineStr">
        <x:is>
          <x:t xml:space="preserve">Vegetable peeler / cutter (manual) (nos)</x:t>
        </x:is>
      </x:c>
      <x:c r="B28" s="26" t="n">
        <x:f>'Equipment List'!F61</x:f>
        <x:v>2</x:v>
      </x:c>
      <x:c r="C28" s="15" t="n"/>
      <x:c r="D28" s="15" t="n"/>
      <x:c r="E28" s="15" t="n"/>
      <x:c r="F28" s="15" t="n"/>
      <x:c r="G28" s="15" t="n"/>
    </x:row>
    <x:row r="29">
      <x:c r="A29" s="15" t="inlineStr">
        <x:is>
          <x:t xml:space="preserve">Digital weighing scale, 30 to 50 kg (nos)</x:t>
        </x:is>
      </x:c>
      <x:c r="B29" s="26" t="n">
        <x:f>'Equipment List'!F62</x:f>
        <x:v>1</x:v>
      </x:c>
      <x:c r="C29" s="15" t="n"/>
      <x:c r="D29" s="15" t="n"/>
      <x:c r="E29" s="15" t="n"/>
      <x:c r="F29" s="15" t="n"/>
      <x:c r="G29" s="15" t="n"/>
    </x:row>
    <x:row r="30">
      <x:c r="A30" s="15" t="inlineStr">
        <x:is>
          <x:t xml:space="preserve">Measuring jug, 5 L (nos)</x:t>
        </x:is>
      </x:c>
      <x:c r="B30" s="26" t="n">
        <x:f>'Equipment List'!F63</x:f>
        <x:v>2</x:v>
      </x:c>
      <x:c r="C30" s="15" t="n"/>
      <x:c r="D30" s="15" t="n"/>
      <x:c r="E30" s="15" t="n"/>
      <x:c r="F30" s="15" t="n"/>
      <x:c r="G30" s="15" t="n"/>
    </x:row>
    <x:row r="31">
      <x:c r="A31" s="13" t="inlineStr">
        <x:is>
          <x:t xml:space="preserve">Serving and live counters</x:t>
        </x:is>
      </x:c>
      <x:c r="B31" s="14" t="n"/>
      <x:c r="C31" s="14" t="n"/>
      <x:c r="D31" s="14" t="n"/>
      <x:c r="E31" s="14" t="n"/>
      <x:c r="F31" s="14" t="n"/>
      <x:c r="G31" s="14" t="n"/>
    </x:row>
    <x:row r="32">
      <x:c r="A32" s="15" t="inlineStr">
        <x:is>
          <x:t xml:space="preserve">Chafing dish, 9 L full size (nos)</x:t>
        </x:is>
      </x:c>
      <x:c r="B32" s="26" t="n">
        <x:f>'Equipment List'!F66</x:f>
        <x:v>24</x:v>
      </x:c>
      <x:c r="C32" s="15" t="n"/>
      <x:c r="D32" s="15" t="n"/>
      <x:c r="E32" s="15" t="n"/>
      <x:c r="F32" s="15" t="n"/>
      <x:c r="G32" s="15" t="n"/>
    </x:row>
    <x:row r="33">
      <x:c r="A33" s="15" t="inlineStr">
        <x:is>
          <x:t xml:space="preserve">Chafing fuel (gel or ethanol cans) (nos)</x:t>
        </x:is>
      </x:c>
      <x:c r="B33" s="26" t="n">
        <x:f>'Equipment List'!F67</x:f>
        <x:v>48</x:v>
      </x:c>
      <x:c r="C33" s="15" t="n"/>
      <x:c r="D33" s="15" t="n"/>
      <x:c r="E33" s="15" t="n"/>
      <x:c r="F33" s="15" t="n"/>
      <x:c r="G33" s="15" t="n"/>
    </x:row>
    <x:row r="34">
      <x:c r="A34" s="15" t="inlineStr">
        <x:is>
          <x:t xml:space="preserve">Serving spoon / ladle (nos)</x:t>
        </x:is>
      </x:c>
      <x:c r="B34" s="26" t="n">
        <x:f>'Equipment List'!F68</x:f>
        <x:v>30</x:v>
      </x:c>
      <x:c r="C34" s="15" t="n"/>
      <x:c r="D34" s="15" t="n"/>
      <x:c r="E34" s="15" t="n"/>
      <x:c r="F34" s="15" t="n"/>
      <x:c r="G34" s="15" t="n"/>
    </x:row>
    <x:row r="35">
      <x:c r="A35" s="15" t="inlineStr">
        <x:is>
          <x:t xml:space="preserve">Serving tongs (nos)</x:t>
        </x:is>
      </x:c>
      <x:c r="B35" s="26" t="n">
        <x:f>'Equipment List'!F69</x:f>
        <x:v>8</x:v>
      </x:c>
      <x:c r="C35" s="15" t="n"/>
      <x:c r="D35" s="15" t="n"/>
      <x:c r="E35" s="15" t="n"/>
      <x:c r="F35" s="15" t="n"/>
      <x:c r="G35" s="15" t="n"/>
    </x:row>
    <x:row r="36">
      <x:c r="A36" s="15" t="inlineStr">
        <x:is>
          <x:t xml:space="preserve">Roti casserole / hot-pot, 4 to 6 L (nos)</x:t>
        </x:is>
      </x:c>
      <x:c r="B36" s="26" t="n">
        <x:f>'Equipment List'!F70</x:f>
        <x:v>16</x:v>
      </x:c>
      <x:c r="C36" s="15" t="n"/>
      <x:c r="D36" s="15" t="n"/>
      <x:c r="E36" s="15" t="n"/>
      <x:c r="F36" s="15" t="n"/>
      <x:c r="G36" s="15" t="n"/>
    </x:row>
    <x:row r="37">
      <x:c r="A37" s="15" t="inlineStr">
        <x:is>
          <x:t xml:space="preserve">Buffet table, 6 ft (nos)</x:t>
        </x:is>
      </x:c>
      <x:c r="B37" s="26" t="n">
        <x:f>'Equipment List'!F71</x:f>
        <x:v>8</x:v>
      </x:c>
      <x:c r="C37" s="15" t="n"/>
      <x:c r="D37" s="15" t="n"/>
      <x:c r="E37" s="15" t="n"/>
      <x:c r="F37" s="15" t="n"/>
      <x:c r="G37" s="15" t="n"/>
    </x:row>
    <x:row r="38">
      <x:c r="A38" s="15" t="inlineStr">
        <x:is>
          <x:t xml:space="preserve">Table cloth and skirting (nos)</x:t>
        </x:is>
      </x:c>
      <x:c r="B38" s="26" t="n">
        <x:f>'Equipment List'!F72</x:f>
        <x:v>8</x:v>
      </x:c>
      <x:c r="C38" s="15" t="n"/>
      <x:c r="D38" s="15" t="n"/>
      <x:c r="E38" s="15" t="n"/>
      <x:c r="F38" s="15" t="n"/>
      <x:c r="G38" s="15" t="n"/>
    </x:row>
    <x:row r="39">
      <x:c r="A39" s="15" t="inlineStr">
        <x:is>
          <x:t xml:space="preserve">Dish name cards (allergen and Jain marking) (nos)</x:t>
        </x:is>
      </x:c>
      <x:c r="B39" s="26" t="n">
        <x:f>'Equipment List'!F73</x:f>
        <x:v>24</x:v>
      </x:c>
      <x:c r="C39" s="15" t="n"/>
      <x:c r="D39" s="15" t="n"/>
      <x:c r="E39" s="15" t="n"/>
      <x:c r="F39" s="15" t="n"/>
      <x:c r="G39" s="15" t="n"/>
    </x:row>
    <x:row r="40">
      <x:c r="A40" s="15" t="inlineStr">
        <x:is>
          <x:t xml:space="preserve">Sneeze guard, 3 ft (nos)</x:t>
        </x:is>
      </x:c>
      <x:c r="B40" s="26" t="n">
        <x:f>'Equipment List'!F74</x:f>
        <x:v>2</x:v>
      </x:c>
      <x:c r="C40" s="15" t="n"/>
      <x:c r="D40" s="15" t="n"/>
      <x:c r="E40" s="15" t="n"/>
      <x:c r="F40" s="15" t="n"/>
      <x:c r="G40" s="15" t="n"/>
    </x:row>
    <x:row r="41">
      <x:c r="A41" s="15" t="inlineStr">
        <x:is>
          <x:t xml:space="preserve">Live counter table and skirting (nos)</x:t>
        </x:is>
      </x:c>
      <x:c r="B41" s="26" t="n">
        <x:f>'Equipment List'!F75</x:f>
        <x:v>2</x:v>
      </x:c>
      <x:c r="C41" s="15" t="n"/>
      <x:c r="D41" s="15" t="n"/>
      <x:c r="E41" s="15" t="n"/>
      <x:c r="F41" s="15" t="n"/>
      <x:c r="G41" s="15" t="n"/>
    </x:row>
    <x:row r="42">
      <x:c r="A42" s="15" t="inlineStr">
        <x:is>
          <x:t xml:space="preserve">Live counter cooking set (tawa, fryer or induction wok) (sets)</x:t>
        </x:is>
      </x:c>
      <x:c r="B42" s="26" t="n">
        <x:f>'Equipment List'!F76</x:f>
        <x:v>2</x:v>
      </x:c>
      <x:c r="C42" s="15" t="n"/>
      <x:c r="D42" s="15" t="n"/>
      <x:c r="E42" s="15" t="n"/>
      <x:c r="F42" s="15" t="n"/>
      <x:c r="G42" s="15" t="n"/>
    </x:row>
    <x:row r="43">
      <x:c r="A43" s="15" t="inlineStr">
        <x:is>
          <x:t xml:space="preserve">Counter utensil kit (spatulas, tongs, squeeze bottles) (sets)</x:t>
        </x:is>
      </x:c>
      <x:c r="B43" s="26" t="n">
        <x:f>'Equipment List'!F77</x:f>
        <x:v>2</x:v>
      </x:c>
      <x:c r="C43" s="15" t="n"/>
      <x:c r="D43" s="15" t="n"/>
      <x:c r="E43" s="15" t="n"/>
      <x:c r="F43" s="15" t="n"/>
      <x:c r="G43" s="15" t="n"/>
    </x:row>
    <x:row r="44">
      <x:c r="A44" s="15" t="inlineStr">
        <x:is>
          <x:t xml:space="preserve">Water dispenser / drum with tap, 20 L (nos)</x:t>
        </x:is>
      </x:c>
      <x:c r="B44" s="26" t="n">
        <x:f>'Equipment List'!F78</x:f>
        <x:v>5</x:v>
      </x:c>
      <x:c r="C44" s="15" t="n"/>
      <x:c r="D44" s="15" t="n"/>
      <x:c r="E44" s="15" t="n"/>
      <x:c r="F44" s="15" t="n"/>
      <x:c r="G44" s="15" t="n"/>
    </x:row>
    <x:row r="45">
      <x:c r="A45" s="15" t="inlineStr">
        <x:is>
          <x:t xml:space="preserve">Ice tub / thermocol box (cold drinks, kulfi) (nos)</x:t>
        </x:is>
      </x:c>
      <x:c r="B45" s="26" t="n">
        <x:f>'Equipment List'!F79</x:f>
        <x:v>2</x:v>
      </x:c>
      <x:c r="C45" s="15" t="n"/>
      <x:c r="D45" s="15" t="n"/>
      <x:c r="E45" s="15" t="n"/>
      <x:c r="F45" s="15" t="n"/>
      <x:c r="G45" s="15" t="n"/>
    </x:row>
    <x:row r="46">
      <x:c r="A46" s="15" t="inlineStr">
        <x:is>
          <x:t xml:space="preserve">Portable deep freezer (only if serving ice cream or kulfi) (nos)</x:t>
        </x:is>
      </x:c>
      <x:c r="B46" s="26" t="n">
        <x:f>'Equipment List'!F80</x:f>
        <x:v>1</x:v>
      </x:c>
      <x:c r="C46" s="15" t="n"/>
      <x:c r="D46" s="15" t="n"/>
      <x:c r="E46" s="15" t="n"/>
      <x:c r="F46" s="15" t="n"/>
      <x:c r="G46" s="15" t="n"/>
    </x:row>
    <x:row r="47">
      <x:c r="A47" s="13" t="inlineStr">
        <x:is>
          <x:t xml:space="preserve">Crockery and cutlery</x:t>
        </x:is>
      </x:c>
      <x:c r="B47" s="14" t="n"/>
      <x:c r="C47" s="14" t="n"/>
      <x:c r="D47" s="14" t="n"/>
      <x:c r="E47" s="14" t="n"/>
      <x:c r="F47" s="14" t="n"/>
      <x:c r="G47" s="14" t="n"/>
    </x:row>
    <x:row r="48">
      <x:c r="A48" s="15" t="inlineStr">
        <x:is>
          <x:t xml:space="preserve">Dinner plate, full size (pcs)</x:t>
        </x:is>
      </x:c>
      <x:c r="B48" s="26" t="n">
        <x:f>'Equipment List'!F83</x:f>
        <x:v>650</x:v>
      </x:c>
      <x:c r="C48" s="15" t="n"/>
      <x:c r="D48" s="15" t="n"/>
      <x:c r="E48" s="15" t="n"/>
      <x:c r="F48" s="15" t="n"/>
      <x:c r="G48" s="15" t="n"/>
    </x:row>
    <x:row r="49">
      <x:c r="A49" s="15" t="inlineStr">
        <x:is>
          <x:t xml:space="preserve">Starter / quarter plate (pcs)</x:t>
        </x:is>
      </x:c>
      <x:c r="B49" s="26" t="n">
        <x:f>'Equipment List'!F84</x:f>
        <x:v>500</x:v>
      </x:c>
      <x:c r="C49" s="15" t="n"/>
      <x:c r="D49" s="15" t="n"/>
      <x:c r="E49" s="15" t="n"/>
      <x:c r="F49" s="15" t="n"/>
      <x:c r="G49" s="15" t="n"/>
    </x:row>
    <x:row r="50">
      <x:c r="A50" s="15" t="inlineStr">
        <x:is>
          <x:t xml:space="preserve">Katori / bowl (pcs)</x:t>
        </x:is>
      </x:c>
      <x:c r="B50" s="26" t="n">
        <x:f>'Equipment List'!F85</x:f>
        <x:v>600</x:v>
      </x:c>
      <x:c r="C50" s="15" t="n"/>
      <x:c r="D50" s="15" t="n"/>
      <x:c r="E50" s="15" t="n"/>
      <x:c r="F50" s="15" t="n"/>
      <x:c r="G50" s="15" t="n"/>
    </x:row>
    <x:row r="51">
      <x:c r="A51" s="15" t="inlineStr">
        <x:is>
          <x:t xml:space="preserve">Dessert bowl or plate (pcs)</x:t>
        </x:is>
      </x:c>
      <x:c r="B51" s="26" t="n">
        <x:f>'Equipment List'!F86</x:f>
        <x:v>500</x:v>
      </x:c>
      <x:c r="C51" s="15" t="n"/>
      <x:c r="D51" s="15" t="n"/>
      <x:c r="E51" s="15" t="n"/>
      <x:c r="F51" s="15" t="n"/>
      <x:c r="G51" s="15" t="n"/>
    </x:row>
    <x:row r="52">
      <x:c r="A52" s="15" t="inlineStr">
        <x:is>
          <x:t xml:space="preserve">Table spoon (pcs)</x:t>
        </x:is>
      </x:c>
      <x:c r="B52" s="26" t="n">
        <x:f>'Equipment List'!F87</x:f>
        <x:v>650</x:v>
      </x:c>
      <x:c r="C52" s="15" t="n"/>
      <x:c r="D52" s="15" t="n"/>
      <x:c r="E52" s="15" t="n"/>
      <x:c r="F52" s="15" t="n"/>
      <x:c r="G52" s="15" t="n"/>
    </x:row>
    <x:row r="53">
      <x:c r="A53" s="15" t="inlineStr">
        <x:is>
          <x:t xml:space="preserve">Fork (pcs)</x:t>
        </x:is>
      </x:c>
      <x:c r="B53" s="26" t="n">
        <x:f>'Equipment List'!F88</x:f>
        <x:v>500</x:v>
      </x:c>
      <x:c r="C53" s="15" t="n"/>
      <x:c r="D53" s="15" t="n"/>
      <x:c r="E53" s="15" t="n"/>
      <x:c r="F53" s="15" t="n"/>
      <x:c r="G53" s="15" t="n"/>
    </x:row>
    <x:row r="54">
      <x:c r="A54" s="15" t="inlineStr">
        <x:is>
          <x:t xml:space="preserve">Water glass (pcs)</x:t>
        </x:is>
      </x:c>
      <x:c r="B54" s="26" t="n">
        <x:f>'Equipment List'!F89</x:f>
        <x:v>750</x:v>
      </x:c>
      <x:c r="C54" s="15" t="n"/>
      <x:c r="D54" s="15" t="n"/>
      <x:c r="E54" s="15" t="n"/>
      <x:c r="F54" s="15" t="n"/>
      <x:c r="G54" s="15" t="n"/>
    </x:row>
    <x:row r="55">
      <x:c r="A55" s="15" t="inlineStr">
        <x:is>
          <x:t xml:space="preserve">Tea / coffee cup with saucer (if you run a tea counter) (pcs)</x:t>
        </x:is>
      </x:c>
      <x:c r="B55" s="26" t="n">
        <x:f>'Equipment List'!F90</x:f>
        <x:v>500</x:v>
      </x:c>
      <x:c r="C55" s="15" t="n"/>
      <x:c r="D55" s="15" t="n"/>
      <x:c r="E55" s="15" t="n"/>
      <x:c r="F55" s="15" t="n"/>
      <x:c r="G55" s="15" t="n"/>
    </x:row>
    <x:row r="56">
      <x:c r="A56" s="15" t="inlineStr">
        <x:is>
          <x:t xml:space="preserve">Paper napkins (pcs)</x:t>
        </x:is>
      </x:c>
      <x:c r="B56" s="26" t="n">
        <x:f>'Equipment List'!F91</x:f>
        <x:v>1250</x:v>
      </x:c>
      <x:c r="C56" s="15" t="n"/>
      <x:c r="D56" s="15" t="n"/>
      <x:c r="E56" s="15" t="n"/>
      <x:c r="F56" s="15" t="n"/>
      <x:c r="G56" s="15" t="n"/>
    </x:row>
    <x:row r="57">
      <x:c r="A57" s="15" t="inlineStr">
        <x:is>
          <x:t xml:space="preserve">Crockery crate (holds about 50 plates) (nos)</x:t>
        </x:is>
      </x:c>
      <x:c r="B57" s="26" t="n">
        <x:f>'Equipment List'!F92</x:f>
        <x:v>13</x:v>
      </x:c>
      <x:c r="C57" s="15" t="n"/>
      <x:c r="D57" s="15" t="n"/>
      <x:c r="E57" s="15" t="n"/>
      <x:c r="F57" s="15" t="n"/>
      <x:c r="G57" s="15" t="n"/>
    </x:row>
    <x:row r="58">
      <x:c r="A58" s="15" t="inlineStr">
        <x:is>
          <x:t xml:space="preserve">Waste bin with lid (nos)</x:t>
        </x:is>
      </x:c>
      <x:c r="B58" s="26" t="n">
        <x:f>'Equipment List'!F93</x:f>
        <x:v>5</x:v>
      </x:c>
      <x:c r="C58" s="15" t="n"/>
      <x:c r="D58" s="15" t="n"/>
      <x:c r="E58" s="15" t="n"/>
      <x:c r="F58" s="15" t="n"/>
      <x:c r="G58" s="15" t="n"/>
    </x:row>
    <x:row r="59">
      <x:c r="A59" s="13" t="inlineStr">
        <x:is>
          <x:t xml:space="preserve">Storage and transport</x:t>
        </x:is>
      </x:c>
      <x:c r="B59" s="14" t="n"/>
      <x:c r="C59" s="14" t="n"/>
      <x:c r="D59" s="14" t="n"/>
      <x:c r="E59" s="14" t="n"/>
      <x:c r="F59" s="14" t="n"/>
      <x:c r="G59" s="14" t="n"/>
    </x:row>
    <x:row r="60">
      <x:c r="A60" s="15" t="inlineStr">
        <x:is>
          <x:t xml:space="preserve">Insulated hot box, 50 to 100 L (only if cooking off-site) (nos)</x:t>
        </x:is>
      </x:c>
      <x:c r="B60" s="26" t="n">
        <x:f>'Equipment List'!F96</x:f>
        <x:v>7</x:v>
      </x:c>
      <x:c r="C60" s="15" t="n"/>
      <x:c r="D60" s="15" t="n"/>
      <x:c r="E60" s="15" t="n"/>
      <x:c r="F60" s="15" t="n"/>
      <x:c r="G60" s="15" t="n"/>
    </x:row>
    <x:row r="61">
      <x:c r="A61" s="15" t="inlineStr">
        <x:is>
          <x:t xml:space="preserve">Plastic crate, 50 L (raw material, utensils) (nos)</x:t>
        </x:is>
      </x:c>
      <x:c r="B61" s="26" t="n">
        <x:f>'Equipment List'!F97</x:f>
        <x:v>15</x:v>
      </x:c>
      <x:c r="C61" s="15" t="n"/>
      <x:c r="D61" s="15" t="n"/>
      <x:c r="E61" s="15" t="n"/>
      <x:c r="F61" s="15" t="n"/>
      <x:c r="G61" s="15" t="n"/>
    </x:row>
    <x:row r="62">
      <x:c r="A62" s="15" t="inlineStr">
        <x:is>
          <x:t xml:space="preserve">Water can, 20 L (cooking and washing) (nos)</x:t>
        </x:is>
      </x:c>
      <x:c r="B62" s="26" t="n">
        <x:f>'Equipment List'!F98</x:f>
        <x:v>20</x:v>
      </x:c>
      <x:c r="C62" s="15" t="n"/>
      <x:c r="D62" s="15" t="n"/>
      <x:c r="E62" s="15" t="n"/>
      <x:c r="F62" s="15" t="n"/>
      <x:c r="G62" s="15" t="n"/>
    </x:row>
    <x:row r="63">
      <x:c r="A63" s="15" t="inlineStr">
        <x:is>
          <x:t xml:space="preserve">Tarpaulin / ground sheet, 12 x 12 ft (nos)</x:t>
        </x:is>
      </x:c>
      <x:c r="B63" s="26" t="n">
        <x:f>'Equipment List'!F99</x:f>
        <x:v>2</x:v>
      </x:c>
      <x:c r="C63" s="15" t="n"/>
      <x:c r="D63" s="15" t="n"/>
      <x:c r="E63" s="15" t="n"/>
      <x:c r="F63" s="15" t="n"/>
      <x:c r="G63" s="15" t="n"/>
    </x:row>
    <x:row r="64">
      <x:c r="A64" s="15" t="inlineStr">
        <x:is>
          <x:t xml:space="preserve">Extension board with 16 A plug (nos)</x:t>
        </x:is>
      </x:c>
      <x:c r="B64" s="26" t="n">
        <x:f>'Equipment List'!F100</x:f>
        <x:v>4</x:v>
      </x:c>
      <x:c r="C64" s="15" t="n"/>
      <x:c r="D64" s="15" t="n"/>
      <x:c r="E64" s="15" t="n"/>
      <x:c r="F64" s="15" t="n"/>
      <x:c r="G64" s="15" t="n"/>
    </x:row>
    <x:row r="65">
      <x:c r="A65" s="15" t="inlineStr">
        <x:is>
          <x:t xml:space="preserve">LED work light for the kitchen (nos)</x:t>
        </x:is>
      </x:c>
      <x:c r="B65" s="26" t="n">
        <x:f>'Equipment List'!F101</x:f>
        <x:v>4</x:v>
      </x:c>
      <x:c r="C65" s="15" t="n"/>
      <x:c r="D65" s="15" t="n"/>
      <x:c r="E65" s="15" t="n"/>
      <x:c r="F65" s="15" t="n"/>
      <x:c r="G65" s="15" t="n"/>
    </x:row>
    <x:row r="66">
      <x:c r="A66" s="15" t="inlineStr">
        <x:is>
          <x:t xml:space="preserve">Portable generator for kitchen lights (if no mains) (nos)</x:t>
        </x:is>
      </x:c>
      <x:c r="B66" s="26" t="n">
        <x:f>'Equipment List'!F102</x:f>
        <x:v>1</x:v>
      </x:c>
      <x:c r="C66" s="15" t="n"/>
      <x:c r="D66" s="15" t="n"/>
      <x:c r="E66" s="15" t="n"/>
      <x:c r="F66" s="15" t="n"/>
      <x:c r="G66" s="15" t="n"/>
    </x:row>
    <x:row r="67">
      <x:c r="A67" s="15" t="inlineStr">
        <x:is>
          <x:t xml:space="preserve">Load straps / ropes for cylinders and degchis (nos)</x:t>
        </x:is>
      </x:c>
      <x:c r="B67" s="26" t="n">
        <x:f>'Equipment List'!F103</x:f>
        <x:v>4</x:v>
      </x:c>
      <x:c r="C67" s="15" t="n"/>
      <x:c r="D67" s="15" t="n"/>
      <x:c r="E67" s="15" t="n"/>
      <x:c r="F67" s="15" t="n"/>
      <x:c r="G67" s="15" t="n"/>
    </x:row>
    <x:row r="68">
      <x:c r="A68" s="13" t="inlineStr">
        <x:is>
          <x:t xml:space="preserve">Hygiene and food safety</x:t>
        </x:is>
      </x:c>
      <x:c r="B68" s="14" t="n"/>
      <x:c r="C68" s="14" t="n"/>
      <x:c r="D68" s="14" t="n"/>
      <x:c r="E68" s="14" t="n"/>
      <x:c r="F68" s="14" t="n"/>
      <x:c r="G68" s="14" t="n"/>
    </x:row>
    <x:row r="69">
      <x:c r="A69" s="15" t="inlineStr">
        <x:is>
          <x:t xml:space="preserve">Digital probe thermometer (nos)</x:t>
        </x:is>
      </x:c>
      <x:c r="B69" s="26" t="n">
        <x:f>'Equipment List'!F106</x:f>
        <x:v>2</x:v>
      </x:c>
      <x:c r="C69" s="15" t="n"/>
      <x:c r="D69" s="15" t="n"/>
      <x:c r="E69" s="15" t="n"/>
      <x:c r="F69" s="15" t="n"/>
      <x:c r="G69" s="15" t="n"/>
    </x:row>
    <x:row r="70">
      <x:c r="A70" s="15" t="inlineStr">
        <x:is>
          <x:t xml:space="preserve">Hand-wash station with soap and water (nos)</x:t>
        </x:is>
      </x:c>
      <x:c r="B70" s="26" t="n">
        <x:f>'Equipment List'!F107</x:f>
        <x:v>3</x:v>
      </x:c>
      <x:c r="C70" s="15" t="n"/>
      <x:c r="D70" s="15" t="n"/>
      <x:c r="E70" s="15" t="n"/>
      <x:c r="F70" s="15" t="n"/>
      <x:c r="G70" s="15" t="n"/>
    </x:row>
    <x:row r="71">
      <x:c r="A71" s="15" t="inlineStr">
        <x:is>
          <x:t xml:space="preserve">Disposable gloves (box of 100) (boxes)</x:t>
        </x:is>
      </x:c>
      <x:c r="B71" s="26" t="n">
        <x:f>'Equipment List'!F108</x:f>
        <x:v>3</x:v>
      </x:c>
      <x:c r="C71" s="15" t="n"/>
      <x:c r="D71" s="15" t="n"/>
      <x:c r="E71" s="15" t="n"/>
      <x:c r="F71" s="15" t="n"/>
      <x:c r="G71" s="15" t="n"/>
    </x:row>
    <x:row r="72">
      <x:c r="A72" s="15" t="inlineStr">
        <x:is>
          <x:t xml:space="preserve">Head cap / hair net (nos)</x:t>
        </x:is>
      </x:c>
      <x:c r="B72" s="26" t="n">
        <x:f>'Equipment List'!F109</x:f>
        <x:v>32</x:v>
      </x:c>
      <x:c r="C72" s="15" t="n"/>
      <x:c r="D72" s="15" t="n"/>
      <x:c r="E72" s="15" t="n"/>
      <x:c r="F72" s="15" t="n"/>
      <x:c r="G72" s="15" t="n"/>
    </x:row>
    <x:row r="73">
      <x:c r="A73" s="15" t="inlineStr">
        <x:is>
          <x:t xml:space="preserve">Apron (nos)</x:t>
        </x:is>
      </x:c>
      <x:c r="B73" s="26" t="n">
        <x:f>'Equipment List'!F110</x:f>
        <x:v>32</x:v>
      </x:c>
      <x:c r="C73" s="15" t="n"/>
      <x:c r="D73" s="15" t="n"/>
      <x:c r="E73" s="15" t="n"/>
      <x:c r="F73" s="15" t="n"/>
      <x:c r="G73" s="15" t="n"/>
    </x:row>
    <x:row r="74">
      <x:c r="A74" s="15" t="inlineStr">
        <x:is>
          <x:t xml:space="preserve">Garbage bags (pack) (packs)</x:t>
        </x:is>
      </x:c>
      <x:c r="B74" s="26" t="n">
        <x:f>'Equipment List'!F111</x:f>
        <x:v>5</x:v>
      </x:c>
      <x:c r="C74" s="15" t="n"/>
      <x:c r="D74" s="15" t="n"/>
      <x:c r="E74" s="15" t="n"/>
      <x:c r="F74" s="15" t="n"/>
      <x:c r="G74" s="15" t="n"/>
    </x:row>
    <x:row r="75">
      <x:c r="A75" s="15" t="inlineStr">
        <x:is>
          <x:t xml:space="preserve">Surface sanitiser (litres)</x:t>
        </x:is>
      </x:c>
      <x:c r="B75" s="26" t="n">
        <x:f>'Equipment List'!F112</x:f>
        <x:v>3</x:v>
      </x:c>
      <x:c r="C75" s="15" t="n"/>
      <x:c r="D75" s="15" t="n"/>
      <x:c r="E75" s="15" t="n"/>
      <x:c r="F75" s="15" t="n"/>
      <x:c r="G75" s="15" t="n"/>
    </x:row>
    <x:row r="76">
      <x:c r="A76" s="15" t="inlineStr">
        <x:is>
          <x:t xml:space="preserve">Colour-coded wiping cloths (nos)</x:t>
        </x:is>
      </x:c>
      <x:c r="B76" s="26" t="n">
        <x:f>'Equipment List'!F113</x:f>
        <x:v>8</x:v>
      </x:c>
      <x:c r="C76" s="15" t="n"/>
      <x:c r="D76" s="15" t="n"/>
      <x:c r="E76" s="15" t="n"/>
      <x:c r="F76" s="15" t="n"/>
      <x:c r="G76" s="15" t="n"/>
    </x:row>
    <x:row r="77">
      <x:c r="A77" s="15" t="inlineStr">
        <x:is>
          <x:t xml:space="preserve">First-aid kit with burn dressing (nos)</x:t>
        </x:is>
      </x:c>
      <x:c r="B77" s="26" t="n">
        <x:f>'Equipment List'!F114</x:f>
        <x:v>1</x:v>
      </x:c>
      <x:c r="C77" s="15" t="n"/>
      <x:c r="D77" s="15" t="n"/>
      <x:c r="E77" s="15" t="n"/>
      <x:c r="F77" s="15" t="n"/>
      <x:c r="G77" s="15" t="n"/>
    </x:row>
    <x:row r="78">
      <x:c r="A78" s="15" t="inlineStr">
        <x:is>
          <x:t xml:space="preserve">Printed FSSAI licence / registration and food-handler medical fitness copies (sets)</x:t>
        </x:is>
      </x:c>
      <x:c r="B78" s="26" t="n">
        <x:f>'Equipment List'!F115</x:f>
        <x:v>1</x:v>
      </x:c>
      <x:c r="C78" s="15" t="n"/>
      <x:c r="D78" s="15" t="n"/>
      <x:c r="E78" s="15" t="n"/>
      <x:c r="F78" s="15" t="n"/>
      <x:c r="G78" s="15" t="n"/>
    </x:row>
    <x:row r="79">
      <x:c r="A79" s="13" t="inlineStr">
        <x:is>
          <x:t xml:space="preserve">Staff and dispatch</x:t>
        </x:is>
      </x:c>
      <x:c r="B79" s="14" t="n"/>
      <x:c r="C79" s="14" t="n"/>
      <x:c r="D79" s="14" t="n"/>
      <x:c r="E79" s="14" t="n"/>
      <x:c r="F79" s="14" t="n"/>
      <x:c r="G79" s="14" t="n"/>
    </x:row>
    <x:row r="80">
      <x:c r="A80" s="15" t="inlineStr">
        <x:is>
          <x:t xml:space="preserve">Stewards (people)</x:t>
        </x:is>
      </x:c>
      <x:c r="B80" s="26" t="n">
        <x:f>'Equipment List'!F118</x:f>
        <x:v>18</x:v>
      </x:c>
      <x:c r="C80" s="15" t="n"/>
      <x:c r="D80" s="15" t="n"/>
      <x:c r="E80" s="15" t="n"/>
      <x:c r="F80" s="15" t="n"/>
      <x:c r="G80" s="15" t="n"/>
    </x:row>
    <x:row r="81">
      <x:c r="A81" s="15" t="inlineStr">
        <x:is>
          <x:t xml:space="preserve">Steward captains (people)</x:t>
        </x:is>
      </x:c>
      <x:c r="B81" s="26" t="n">
        <x:f>'Equipment List'!F119</x:f>
        <x:v>2</x:v>
      </x:c>
      <x:c r="C81" s="15" t="n"/>
      <x:c r="D81" s="15" t="n"/>
      <x:c r="E81" s="15" t="n"/>
      <x:c r="F81" s="15" t="n"/>
      <x:c r="G81" s="15" t="n"/>
    </x:row>
    <x:row r="82">
      <x:c r="A82" s="15" t="inlineStr">
        <x:is>
          <x:t xml:space="preserve">Dishwashing helpers (people)</x:t>
        </x:is>
      </x:c>
      <x:c r="B82" s="26" t="n">
        <x:f>'Equipment List'!F120</x:f>
        <x:v>5</x:v>
      </x:c>
      <x:c r="C82" s="15" t="n"/>
      <x:c r="D82" s="15" t="n"/>
      <x:c r="E82" s="15" t="n"/>
      <x:c r="F82" s="15" t="n"/>
      <x:c r="G82" s="15" t="n"/>
    </x:row>
    <x:row r="83">
      <x:c r="A83" s="15" t="inlineStr">
        <x:is>
          <x:t xml:space="preserve">Steward uniform sets and name badges (sets)</x:t>
        </x:is>
      </x:c>
      <x:c r="B83" s="26" t="n">
        <x:f>'Equipment List'!F121</x:f>
        <x:v>18</x:v>
      </x:c>
      <x:c r="C83" s="15" t="n"/>
      <x:c r="D83" s="15" t="n"/>
      <x:c r="E83" s="15" t="n"/>
      <x:c r="F83" s="15" t="n"/>
      <x:c r="G83" s="15" t="n"/>
    </x:row>
    <x:row r="84">
      <x:c r="A84" s="15" t="inlineStr">
        <x:is>
          <x:t xml:space="preserve">Event-day muster / attendance sheet (nos)</x:t>
        </x:is>
      </x:c>
      <x:c r="B84" s="26" t="n">
        <x:f>'Equipment List'!F122</x:f>
        <x:v>1</x:v>
      </x:c>
      <x:c r="C84" s="15" t="n"/>
      <x:c r="D84" s="15" t="n"/>
      <x:c r="E84" s="15" t="n"/>
      <x:c r="F84" s="15" t="n"/>
      <x:c r="G84" s="15" t="n"/>
    </x:row>
  </x:sheetData>
  <x:pageMargins left="0.7" right="0.7" top="0.75" bottom="0.75" header="0.3" footer="0.3"/>
</x:worksheet>
</file>