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04c42cdb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Quotation" sheetId="1" r:id="R26dd01f42abc4d7b"/>
    <x:sheet xmlns:r="http://schemas.openxmlformats.org/officeDocument/2006/relationships" name="Cost vs Price (internal)" sheetId="2" r:id="R1059d7625e684125"/>
    <x:sheet xmlns:r="http://schemas.openxmlformats.org/officeDocument/2006/relationships" name="Terms" sheetId="3" r:id="R77ced8ee769e43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yyyy-mm-dd"/>
    <x:numFmt numFmtId="165" formatCode="DD-MMM-YYYY"/>
    <x:numFmt numFmtId="166" formatCode="[&gt;=10000000]&quot;₹&quot;##\,##\,##\,##0;[&gt;=100000]&quot;₹&quot;##\,##\,##0;&quot;₹&quot;##,##0"/>
    <x:numFmt numFmtId="167" formatCode="0.0%"/>
  </x:numFmts>
  <x:fonts count="12">
    <x:font>
      <x:sz val="11"/>
      <x:color theme="1"/>
      <x:name val="Calibri"/>
      <x:family val="2"/>
      <x:scheme val="minor"/>
    </x:font>
    <x:font>
      <x:b/>
      <x:sz val="18"/>
      <x:color rgb="FFFFFFFF"/>
      <x:name val="Calibri"/>
    </x:font>
    <x:font>
      <x:i/>
      <x:sz val="9"/>
      <x:color rgb="FF5B6479"/>
    </x:font>
    <x:font>
      <x:b/>
      <x:sz val="10"/>
      <x:color rgb="FF0B0B16"/>
    </x:font>
    <x:font>
      <x:sz val="10"/>
    </x:font>
    <x:font>
      <x:b/>
      <x:sz val="10"/>
      <x:color rgb="FFFFFFFF"/>
    </x:font>
    <x:font>
      <x:b/>
      <x:sz val="10"/>
    </x:font>
    <x:font>
      <x:b/>
      <x:sz val="11"/>
    </x:font>
    <x:font>
      <x:b/>
      <x:sz val="12"/>
      <x:color rgb="FF1A3FF0"/>
    </x:font>
    <x:font>
      <x:b/>
      <x:color rgb="FFFFFFFF"/>
    </x:font>
    <x:font>
      <x:b/>
    </x:font>
    <x:font>
      <x:b/>
      <x:sz val="13"/>
      <x:color rgb="FFFFFFFF"/>
    </x:font>
  </x:fonts>
  <x:fills count="7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CC"/>
      </x:patternFill>
    </x:fill>
    <x:fill>
      <x:patternFill patternType="solid">
        <x:fgColor rgb="FFEEF2FF"/>
      </x:patternFill>
    </x:fill>
    <x:fill>
      <x:patternFill patternType="solid">
        <x:fgColor rgb="FFDDE6FF"/>
      </x:patternFill>
    </x:fill>
    <x:fill>
      <x:patternFill patternType="solid">
        <x:fgColor rgb="FFC0392B"/>
      </x:patternFill>
    </x:fill>
  </x:fills>
  <x:borders count="2">
    <x:border>
      <x:left/>
      <x:right/>
      <x:top/>
      <x:bottom/>
      <x:diagonal/>
    </x:border>
    <x:border>
      <x:left style="thin">
        <x:color rgb="FFC9D1E0"/>
      </x:left>
      <x:right style="thin">
        <x:color rgb="FFC9D1E0"/>
      </x:right>
      <x:top style="thin">
        <x:color rgb="FFC9D1E0"/>
      </x:top>
      <x:bottom style="thin">
        <x:color rgb="FFC9D1E0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0" borderId="0" xfId="0"/>
    <x:xf numFmtId="0" fontId="4" fillId="3" borderId="1" xfId="0"/>
    <x:xf numFmtId="165" fontId="4" fillId="3" borderId="1" xfId="0" applyAlignment="1">
      <x:alignment horizontal="left"/>
    </x:xf>
    <x:xf numFmtId="1" fontId="4" fillId="3" borderId="1" xfId="0" applyAlignment="1">
      <x:alignment horizontal="left"/>
    </x:xf>
    <x:xf numFmtId="165" fontId="0" fillId="0" borderId="0" xfId="0" applyAlignment="1">
      <x:alignment horizontal="left"/>
    </x:xf>
    <x:xf numFmtId="0" fontId="4" fillId="3" borderId="1" xfId="0" applyAlignment="1">
      <x:alignment horizontal="left"/>
    </x:xf>
    <x:xf numFmtId="0" fontId="5" fillId="2" borderId="1" xfId="0" applyAlignment="1">
      <x:alignment horizontal="center" vertical="center"/>
    </x:xf>
    <x:xf numFmtId="0" fontId="5" fillId="2" borderId="1" xfId="0" applyAlignment="1">
      <x:alignment horizontal="left" vertical="center"/>
    </x:xf>
    <x:xf numFmtId="0" fontId="0" fillId="0" borderId="1" xfId="0" applyAlignment="1">
      <x:alignment horizontal="center"/>
    </x:xf>
    <x:xf numFmtId="0" fontId="0" fillId="3" borderId="1" xfId="0"/>
    <x:xf numFmtId="0" fontId="0" fillId="3" borderId="1" xfId="0" applyAlignment="1">
      <x:alignment vertical="top" wrapText="1"/>
    </x:xf>
    <x:xf numFmtId="0" fontId="0" fillId="3" borderId="1" xfId="0" applyAlignment="1">
      <x:alignment horizontal="center"/>
    </x:xf>
    <x:xf numFmtId="166" fontId="0" fillId="3" borderId="1" xfId="0"/>
    <x:xf numFmtId="166" fontId="0" fillId="0" borderId="1" xfId="0"/>
    <x:xf numFmtId="0" fontId="6" fillId="4" borderId="1" xfId="0" applyAlignment="1">
      <x:alignment horizontal="right"/>
    </x:xf>
    <x:xf numFmtId="0" fontId="0" fillId="4" borderId="1" xfId="0"/>
    <x:xf numFmtId="166" fontId="7" fillId="4" borderId="1" xfId="0"/>
    <x:xf numFmtId="0" fontId="4" fillId="0" borderId="1" xfId="0" applyAlignment="1">
      <x:alignment horizontal="right"/>
    </x:xf>
    <x:xf numFmtId="0" fontId="0" fillId="0" borderId="1" xfId="0"/>
    <x:xf numFmtId="167" fontId="4" fillId="3" borderId="1" xfId="0" applyAlignment="1">
      <x:alignment horizontal="center"/>
    </x:xf>
    <x:xf numFmtId="166" fontId="4" fillId="0" borderId="1" xfId="0"/>
    <x:xf numFmtId="166" fontId="4" fillId="3" borderId="1" xfId="0"/>
    <x:xf numFmtId="167" fontId="4" fillId="0" borderId="1" xfId="0"/>
    <x:xf numFmtId="0" fontId="6" fillId="5" borderId="1" xfId="0" applyAlignment="1">
      <x:alignment horizontal="right"/>
    </x:xf>
    <x:xf numFmtId="0" fontId="0" fillId="5" borderId="1" xfId="0"/>
    <x:xf numFmtId="166" fontId="8" fillId="5" borderId="1" xfId="0"/>
    <x:xf numFmtId="0" fontId="6" fillId="0" borderId="1" xfId="0" applyAlignment="1">
      <x:alignment horizontal="right"/>
    </x:xf>
    <x:xf numFmtId="166" fontId="7" fillId="0" borderId="1" xfId="0"/>
    <x:xf numFmtId="0" fontId="9" fillId="2" borderId="0" xfId="0"/>
    <x:xf numFmtId="0" fontId="6" fillId="4" borderId="1" xfId="0"/>
    <x:xf numFmtId="9" fontId="4" fillId="3" borderId="1" xfId="0" applyAlignment="1">
      <x:alignment horizontal="center"/>
    </x:xf>
    <x:xf numFmtId="9" fontId="0" fillId="0" borderId="1" xfId="0" applyAlignment="1">
      <x:alignment horizontal="center"/>
    </x:xf>
    <x:xf numFmtId="0" fontId="10" fillId="0" borderId="1" xfId="0"/>
    <x:xf numFmtId="166" fontId="10" fillId="0" borderId="1" xfId="0"/>
    <x:xf numFmtId="0" fontId="2" fillId="0" borderId="0" xfId="0" applyAlignment="1">
      <x:alignment vertical="top" wrapText="1"/>
    </x:xf>
    <x:xf numFmtId="0" fontId="11" fillId="6" borderId="0" xfId="0"/>
    <x:xf numFmtId="0" fontId="9" fillId="2" borderId="1" xfId="0"/>
    <x:xf numFmtId="167" fontId="0" fillId="0" borderId="1" xfId="0"/>
    <x:xf numFmtId="0" fontId="10" fillId="4" borderId="1" xfId="0"/>
    <x:xf numFmtId="166" fontId="10" fillId="4" borderId="1" xfId="0"/>
    <x:xf numFmtId="167" fontId="10" fillId="4" borderId="1" xfId="0"/>
    <x:xf numFmtId="0" fontId="11" fillId="2" borderId="0" xfId="0"/>
    <x:xf numFmtId="0" fontId="0" fillId="0" borderId="1" xfId="0" applyAlignment="1">
      <x:alignment horizontal="center" vertical="top"/>
    </x:xf>
    <x:xf numFmtId="0" fontId="10" fillId="0" borderId="1" xfId="0" applyAlignment="1">
      <x:alignment vertical="top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8895e92be41f7" /><Relationship Type="http://schemas.openxmlformats.org/officeDocument/2006/relationships/theme" Target="/xl/theme/theme1.xml" Id="R734701de6163405d" /><Relationship Type="http://schemas.openxmlformats.org/officeDocument/2006/relationships/sharedStrings" Target="/xl/sharedStrings.xml" Id="R8c41a88b226a482a" /><Relationship Type="http://schemas.openxmlformats.org/officeDocument/2006/relationships/worksheet" Target="/xl/worksheets/sheet1.xml" Id="R26dd01f42abc4d7b" /><Relationship Type="http://schemas.openxmlformats.org/officeDocument/2006/relationships/worksheet" Target="/xl/worksheets/sheet2.xml" Id="R1059d7625e684125" /><Relationship Type="http://schemas.openxmlformats.org/officeDocument/2006/relationships/worksheet" Target="/xl/worksheets/sheet3.xml" Id="R77ced8ee769e433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2" customWidth="1"/>
    <x:col min="2" max="2" width="22" customWidth="1"/>
    <x:col min="3" max="3" width="46" customWidth="1"/>
    <x:col min="4" max="4" width="8" customWidth="1"/>
    <x:col min="5" max="5" width="9" customWidth="1"/>
    <x:col min="6" max="6" width="16" customWidth="1"/>
    <x:col min="7" max="7" width="18" customWidth="1"/>
  </x:cols>
  <x:sheetData>
    <x:row r="1" ht="34" customHeight="1">
      <x:c r="A1" s="1" t="inlineStr">
        <x:is>
          <x:t xml:space="preserve">EVENT MANAGEMENT QUOTATION</x:t>
        </x:is>
      </x:c>
    </x:row>
    <x:row r="2">
      <x:c r="A2" s="2" t="str">
        <x:v>Yellow cells are inputs. Everything else calculates. Sample data is from the worked example on kaliquid.com/event-management-quotation-format.</x:v>
      </x:c>
    </x:row>
    <x:row r="4">
      <x:c r="A4" s="3" t="inlineStr">
        <x:is>
          <x:t xml:space="preserve">Agency name</x:t>
        </x:is>
      </x:c>
      <x:c r="B4" s="4" t="inlineStr">
        <x:is>
          <x:t xml:space="preserve">Your agency name</x:t>
        </x:is>
      </x:c>
      <x:c r="E4" s="3" t="inlineStr">
        <x:is>
          <x:t xml:space="preserve">Quotation no.</x:t>
        </x:is>
      </x:c>
      <x:c r="F4" s="4" t="inlineStr">
        <x:is>
          <x:t xml:space="preserve">QUO-2026-0142</x:t>
        </x:is>
      </x:c>
    </x:row>
    <x:row r="5">
      <x:c r="A5" s="3" t="inlineStr">
        <x:is>
          <x:t xml:space="preserve">Agency GSTIN</x:t>
        </x:is>
      </x:c>
      <x:c r="B5" s="4" t="inlineStr">
        <x:is>
          <x:t xml:space="preserve">27AAAAA0000A1Z5</x:t>
        </x:is>
      </x:c>
      <x:c r="E5" s="3" t="inlineStr">
        <x:is>
          <x:t xml:space="preserve">Quotation date</x:t>
        </x:is>
      </x:c>
      <x:c r="F5" s="5" t="n">
        <x:v>46290</x:v>
      </x:c>
    </x:row>
    <x:row r="6">
      <x:c r="A6" s="3" t="inlineStr">
        <x:is>
          <x:t xml:space="preserve">Client</x:t>
        </x:is>
      </x:c>
      <x:c r="B6" s="4" t="inlineStr">
        <x:is>
          <x:t xml:space="preserve">Sample Pharma Pvt Ltd</x:t>
        </x:is>
      </x:c>
      <x:c r="E6" s="3" t="inlineStr">
        <x:is>
          <x:t xml:space="preserve">Validity (days)</x:t>
        </x:is>
      </x:c>
      <x:c r="F6" s="6" t="n">
        <x:v>7</x:v>
      </x:c>
    </x:row>
    <x:row r="7">
      <x:c r="A7" s="3" t="inlineStr">
        <x:is>
          <x:t xml:space="preserve">Client GSTIN</x:t>
        </x:is>
      </x:c>
      <x:c r="B7" s="4" t="inlineStr">
        <x:is>
          <x:t xml:space="preserve">27BBBBB1111B1Z5</x:t>
        </x:is>
      </x:c>
      <x:c r="E7" s="3" t="inlineStr">
        <x:is>
          <x:t xml:space="preserve">Valid until</x:t>
        </x:is>
      </x:c>
      <x:c r="F7" s="7" t="n">
        <x:f>F5+F6</x:f>
        <x:v>46297</x:v>
      </x:c>
    </x:row>
    <x:row r="8">
      <x:c r="A8" s="3" t="inlineStr">
        <x:is>
          <x:t xml:space="preserve">Event</x:t>
        </x:is>
      </x:c>
      <x:c r="B8" s="4" t="inlineStr">
        <x:is>
          <x:t xml:space="preserve">Annual Day 2026</x:t>
        </x:is>
      </x:c>
      <x:c r="E8" s="3" t="inlineStr">
        <x:is>
          <x:t xml:space="preserve">Event date</x:t>
        </x:is>
      </x:c>
      <x:c r="F8" s="5" t="n">
        <x:v>46340</x:v>
      </x:c>
    </x:row>
    <x:row r="9">
      <x:c r="A9" s="3" t="inlineStr">
        <x:is>
          <x:t xml:space="preserve">Venue</x:t>
        </x:is>
      </x:c>
      <x:c r="B9" s="4" t="inlineStr">
        <x:is>
          <x:t xml:space="preserve">Hotel ballroom, Pune</x:t>
        </x:is>
      </x:c>
      <x:c r="E9" s="3" t="inlineStr">
        <x:is>
          <x:t xml:space="preserve">Guests (basis)</x:t>
        </x:is>
      </x:c>
      <x:c r="F9" s="6" t="n">
        <x:v>300</x:v>
      </x:c>
    </x:row>
    <x:row r="10">
      <x:c r="A10" s="3" t="inlineStr">
        <x:is>
          <x:t xml:space="preserve">Place of supply</x:t>
        </x:is>
      </x:c>
      <x:c r="B10" s="4" t="inlineStr">
        <x:is>
          <x:t xml:space="preserve">Intra-state</x:t>
        </x:is>
      </x:c>
      <x:c r="E10" s="3" t="inlineStr">
        <x:is>
          <x:t xml:space="preserve">SAC</x:t>
        </x:is>
      </x:c>
      <x:c r="F10" s="8" t="inlineStr">
        <x:is>
          <x:t xml:space="preserve">998397</x:t>
        </x:is>
      </x:c>
    </x:row>
    <x:row r="12">
      <x:c r="A12" s="9" t="inlineStr">
        <x:is>
          <x:t xml:space="preserve">#</x:t>
        </x:is>
      </x:c>
      <x:c r="B12" s="10" t="inlineStr">
        <x:is>
          <x:t xml:space="preserve">Category</x:t>
        </x:is>
      </x:c>
      <x:c r="C12" s="10" t="inlineStr">
        <x:is>
          <x:t xml:space="preserve">Scope / item</x:t>
        </x:is>
      </x:c>
      <x:c r="D12" s="9" t="inlineStr">
        <x:is>
          <x:t xml:space="preserve">Qty</x:t>
        </x:is>
      </x:c>
      <x:c r="E12" s="9" t="inlineStr">
        <x:is>
          <x:t xml:space="preserve">Unit</x:t>
        </x:is>
      </x:c>
      <x:c r="F12" s="10" t="inlineStr">
        <x:is>
          <x:t xml:space="preserve">Rate (₹)</x:t>
        </x:is>
      </x:c>
      <x:c r="G12" s="10" t="inlineStr">
        <x:is>
          <x:t xml:space="preserve">Amount (₹)</x:t>
        </x:is>
      </x:c>
    </x:row>
    <x:row r="13" ht="30" customHeight="1">
      <x:c r="A13" s="11" t="n">
        <x:v>1</x:v>
      </x:c>
      <x:c r="B13" s="12" t="inlineStr">
        <x:is>
          <x:t xml:space="preserve">Stage &amp; backdrop</x:t>
        </x:is>
      </x:c>
      <x:c r="C13" s="13" t="inlineStr">
        <x:is>
          <x:t xml:space="preserve">32x12 ft stage, 12x8 ft P2.6 LED backdrop, 1 day rigging</x:t>
        </x:is>
      </x:c>
      <x:c r="D13" s="14" t="n">
        <x:v>1</x:v>
      </x:c>
      <x:c r="E13" s="14" t="inlineStr">
        <x:is>
          <x:t xml:space="preserve">lot</x:t>
        </x:is>
      </x:c>
      <x:c r="F13" s="15" t="n">
        <x:v>185000</x:v>
      </x:c>
      <x:c r="G13" s="16" t="n">
        <x:f>IF(OR(D13="",F13=""),"",D13*F13)</x:f>
        <x:v>185000</x:v>
      </x:c>
    </x:row>
    <x:row r="14" ht="30" customHeight="1">
      <x:c r="A14" s="11" t="n">
        <x:v>2</x:v>
      </x:c>
      <x:c r="B14" s="12" t="inlineStr">
        <x:is>
          <x:t xml:space="preserve">Sound &amp; lighting</x:t>
        </x:is>
      </x:c>
      <x:c r="C14" s="13" t="inlineStr">
        <x:is>
          <x:t xml:space="preserve">Line-array PA, 8 moving heads, 2 followspots, operators</x:t>
        </x:is>
      </x:c>
      <x:c r="D14" s="14" t="n">
        <x:v>1</x:v>
      </x:c>
      <x:c r="E14" s="14" t="inlineStr">
        <x:is>
          <x:t xml:space="preserve">lot</x:t>
        </x:is>
      </x:c>
      <x:c r="F14" s="15" t="n">
        <x:v>120000</x:v>
      </x:c>
      <x:c r="G14" s="16" t="n">
        <x:f>IF(OR(D14="",F14=""),"",D14*F14)</x:f>
        <x:v>120000</x:v>
      </x:c>
    </x:row>
    <x:row r="15" ht="30" customHeight="1">
      <x:c r="A15" s="11" t="n">
        <x:v>3</x:v>
      </x:c>
      <x:c r="B15" s="12" t="inlineStr">
        <x:is>
          <x:t xml:space="preserve">Anchor</x:t>
        </x:is>
      </x:c>
      <x:c r="C15" s="13" t="inlineStr">
        <x:is>
          <x:t xml:space="preserve">Emcee, 2 hours + script briefing</x:t>
        </x:is>
      </x:c>
      <x:c r="D15" s="14" t="n">
        <x:v>1</x:v>
      </x:c>
      <x:c r="E15" s="14" t="inlineStr">
        <x:is>
          <x:t xml:space="preserve">event</x:t>
        </x:is>
      </x:c>
      <x:c r="F15" s="15" t="n">
        <x:v>45000</x:v>
      </x:c>
      <x:c r="G15" s="16" t="n">
        <x:f>IF(OR(D15="",F15=""),"",D15*F15)</x:f>
        <x:v>45000</x:v>
      </x:c>
    </x:row>
    <x:row r="16" ht="30" customHeight="1">
      <x:c r="A16" s="11" t="n">
        <x:v>4</x:v>
      </x:c>
      <x:c r="B16" s="12" t="inlineStr">
        <x:is>
          <x:t xml:space="preserve">Live music</x:t>
        </x:is>
      </x:c>
      <x:c r="C16" s="13" t="inlineStr">
        <x:is>
          <x:t xml:space="preserve">5-piece band, 90-minute set</x:t>
        </x:is>
      </x:c>
      <x:c r="D16" s="14" t="n">
        <x:v>1</x:v>
      </x:c>
      <x:c r="E16" s="14" t="inlineStr">
        <x:is>
          <x:t xml:space="preserve">set</x:t>
        </x:is>
      </x:c>
      <x:c r="F16" s="15" t="n">
        <x:v>90000</x:v>
      </x:c>
      <x:c r="G16" s="16" t="n">
        <x:f>IF(OR(D16="",F16=""),"",D16*F16)</x:f>
        <x:v>90000</x:v>
      </x:c>
    </x:row>
    <x:row r="17" ht="30" customHeight="1">
      <x:c r="A17" s="11" t="n">
        <x:v>5</x:v>
      </x:c>
      <x:c r="B17" s="12" t="inlineStr">
        <x:is>
          <x:t xml:space="preserve">Registration</x:t>
        </x:is>
      </x:c>
      <x:c r="C17" s="13" t="inlineStr">
        <x:is>
          <x:t xml:space="preserve">Desk, 300 printed badges, 4 hostesses</x:t>
        </x:is>
      </x:c>
      <x:c r="D17" s="14" t="n">
        <x:v>1</x:v>
      </x:c>
      <x:c r="E17" s="14" t="inlineStr">
        <x:is>
          <x:t xml:space="preserve">lot</x:t>
        </x:is>
      </x:c>
      <x:c r="F17" s="15" t="n">
        <x:v>38000</x:v>
      </x:c>
      <x:c r="G17" s="16" t="n">
        <x:f>IF(OR(D17="",F17=""),"",D17*F17)</x:f>
        <x:v>38000</x:v>
      </x:c>
    </x:row>
    <x:row r="18" ht="30" customHeight="1">
      <x:c r="A18" s="11" t="n">
        <x:v>6</x:v>
      </x:c>
      <x:c r="B18" s="12" t="inlineStr">
        <x:is>
          <x:t xml:space="preserve">Decor</x:t>
        </x:is>
      </x:c>
      <x:c r="C18" s="13" t="inlineStr">
        <x:is>
          <x:t xml:space="preserve">Entrance arch, stage flowers, 20 table centrepieces</x:t>
        </x:is>
      </x:c>
      <x:c r="D18" s="14" t="n">
        <x:v>1</x:v>
      </x:c>
      <x:c r="E18" s="14" t="inlineStr">
        <x:is>
          <x:t xml:space="preserve">lot</x:t>
        </x:is>
      </x:c>
      <x:c r="F18" s="15" t="n">
        <x:v>52000</x:v>
      </x:c>
      <x:c r="G18" s="16" t="n">
        <x:f>IF(OR(D18="",F18=""),"",D18*F18)</x:f>
        <x:v>52000</x:v>
      </x:c>
    </x:row>
    <x:row r="19" ht="30" customHeight="1">
      <x:c r="A19" s="11" t="n">
        <x:v>7</x:v>
      </x:c>
      <x:c r="B19" s="12" t="inlineStr">
        <x:is>
          <x:t xml:space="preserve">Show control</x:t>
        </x:is>
      </x:c>
      <x:c r="C19" s="13" t="inlineStr">
        <x:is>
          <x:t xml:space="preserve">Run-of-show, rehearsal, 6-person on-ground team x 2 days</x:t>
        </x:is>
      </x:c>
      <x:c r="D19" s="14" t="n">
        <x:v>1</x:v>
      </x:c>
      <x:c r="E19" s="14" t="inlineStr">
        <x:is>
          <x:t xml:space="preserve">lot</x:t>
        </x:is>
      </x:c>
      <x:c r="F19" s="15" t="n">
        <x:v>40000</x:v>
      </x:c>
      <x:c r="G19" s="16" t="n">
        <x:f>IF(OR(D19="",F19=""),"",D19*F19)</x:f>
        <x:v>40000</x:v>
      </x:c>
    </x:row>
    <x:row r="20" ht="18" customHeight="1">
      <x:c r="A20" s="11" t="n">
        <x:v>8</x:v>
      </x:c>
      <x:c r="B20" s="12" t="n"/>
      <x:c r="C20" s="13" t="n"/>
      <x:c r="D20" s="14" t="n"/>
      <x:c r="E20" s="14" t="n"/>
      <x:c r="F20" s="15" t="n"/>
      <x:c r="G20" s="16" t="str">
        <x:f>IF(OR(D20="",F20=""),"",D20*F20)</x:f>
      </x:c>
    </x:row>
    <x:row r="21" ht="18" customHeight="1">
      <x:c r="A21" s="11" t="n">
        <x:v>9</x:v>
      </x:c>
      <x:c r="B21" s="12" t="n"/>
      <x:c r="C21" s="13" t="n"/>
      <x:c r="D21" s="14" t="n"/>
      <x:c r="E21" s="14" t="n"/>
      <x:c r="F21" s="15" t="n"/>
      <x:c r="G21" s="16" t="str">
        <x:f>IF(OR(D21="",F21=""),"",D21*F21)</x:f>
      </x:c>
    </x:row>
    <x:row r="22" ht="18" customHeight="1">
      <x:c r="A22" s="11" t="n">
        <x:v>10</x:v>
      </x:c>
      <x:c r="B22" s="12" t="n"/>
      <x:c r="C22" s="13" t="n"/>
      <x:c r="D22" s="14" t="n"/>
      <x:c r="E22" s="14" t="n"/>
      <x:c r="F22" s="15" t="n"/>
      <x:c r="G22" s="16" t="str">
        <x:f>IF(OR(D22="",F22=""),"",D22*F22)</x:f>
      </x:c>
    </x:row>
    <x:row r="23" ht="18" customHeight="1">
      <x:c r="A23" s="11" t="n">
        <x:v>11</x:v>
      </x:c>
      <x:c r="B23" s="12" t="n"/>
      <x:c r="C23" s="13" t="n"/>
      <x:c r="D23" s="14" t="n"/>
      <x:c r="E23" s="14" t="n"/>
      <x:c r="F23" s="15" t="n"/>
      <x:c r="G23" s="16" t="str">
        <x:f>IF(OR(D23="",F23=""),"",D23*F23)</x:f>
      </x:c>
    </x:row>
    <x:row r="24" ht="18" customHeight="1">
      <x:c r="A24" s="11" t="n">
        <x:v>12</x:v>
      </x:c>
      <x:c r="B24" s="12" t="n"/>
      <x:c r="C24" s="13" t="n"/>
      <x:c r="D24" s="14" t="n"/>
      <x:c r="E24" s="14" t="n"/>
      <x:c r="F24" s="15" t="n"/>
      <x:c r="G24" s="16" t="str">
        <x:f>IF(OR(D24="",F24=""),"",D24*F24)</x:f>
      </x:c>
    </x:row>
    <x:row r="25">
      <x:c r="A25" s="17" t="inlineStr">
        <x:is>
          <x:t xml:space="preserve">Production &amp; services subtotal</x:t>
        </x:is>
      </x:c>
      <x:c r="B25" s="18" t="n"/>
      <x:c r="C25" s="18" t="n"/>
      <x:c r="D25" s="18" t="n"/>
      <x:c r="E25" s="18" t="n"/>
      <x:c r="F25" s="18" t="n"/>
      <x:c r="G25" s="19" t="n">
        <x:f>SUM(G13:G24)</x:f>
        <x:v>570000</x:v>
      </x:c>
    </x:row>
    <x:row r="26">
      <x:c r="A26" s="20" t="inlineStr">
        <x:is>
          <x:t xml:space="preserve">Management fee (% of subtotal, input in F26)</x:t>
        </x:is>
      </x:c>
      <x:c r="B26" s="21" t="n"/>
      <x:c r="C26" s="21" t="n"/>
      <x:c r="D26" s="21" t="n"/>
      <x:c r="E26" s="21" t="n"/>
      <x:c r="F26" s="22" t="n">
        <x:v>0.15</x:v>
      </x:c>
      <x:c r="G26" s="23" t="n">
        <x:f>ROUND(G25*F26,0)</x:f>
        <x:v>85500</x:v>
      </x:c>
    </x:row>
    <x:row r="27">
      <x:c r="A27" s="20" t="inlineStr">
        <x:is>
          <x:t xml:space="preserve">Discount (₹, input in G27)</x:t>
        </x:is>
      </x:c>
      <x:c r="B27" s="21" t="n"/>
      <x:c r="C27" s="21" t="n"/>
      <x:c r="D27" s="21" t="n"/>
      <x:c r="E27" s="21" t="n"/>
      <x:c r="F27" s="21" t="n"/>
      <x:c r="G27" s="24" t="n">
        <x:v>0</x:v>
      </x:c>
    </x:row>
    <x:row r="28">
      <x:c r="A28" s="17" t="inlineStr">
        <x:is>
          <x:t xml:space="preserve">TAXABLE VALUE</x:t>
        </x:is>
      </x:c>
      <x:c r="B28" s="18" t="n"/>
      <x:c r="C28" s="18" t="n"/>
      <x:c r="D28" s="18" t="n"/>
      <x:c r="E28" s="18" t="n"/>
      <x:c r="F28" s="18" t="n"/>
      <x:c r="G28" s="19" t="n">
        <x:f>G25+G26-G27</x:f>
        <x:v>655500</x:v>
      </x:c>
    </x:row>
    <x:row r="29">
      <x:c r="A29" s="20" t="inlineStr">
        <x:is>
          <x:t xml:space="preserve">GST rate (input in F29)</x:t>
        </x:is>
      </x:c>
      <x:c r="B29" s="21" t="n"/>
      <x:c r="C29" s="21" t="n"/>
      <x:c r="D29" s="21" t="n"/>
      <x:c r="E29" s="21" t="n"/>
      <x:c r="F29" s="22" t="n">
        <x:v>0.18</x:v>
      </x:c>
      <x:c r="G29" s="25" t="n">
        <x:f>F29</x:f>
        <x:v>0.18</x:v>
      </x:c>
    </x:row>
    <x:row r="30">
      <x:c r="A30" s="20" t="inlineStr">
        <x:is>
          <x:t xml:space="preserve">CGST (half the rate, if intra-state)</x:t>
        </x:is>
      </x:c>
      <x:c r="B30" s="21" t="n"/>
      <x:c r="C30" s="21" t="n"/>
      <x:c r="D30" s="21" t="n"/>
      <x:c r="E30" s="21" t="n"/>
      <x:c r="F30" s="21" t="n"/>
      <x:c r="G30" s="23" t="n">
        <x:f>IF($B$10="Intra-state",ROUND(G28*$F$29/2,0),0)</x:f>
        <x:v>58995</x:v>
      </x:c>
    </x:row>
    <x:row r="31">
      <x:c r="A31" s="20" t="inlineStr">
        <x:is>
          <x:t xml:space="preserve">SGST (half the rate, if intra-state)</x:t>
        </x:is>
      </x:c>
      <x:c r="B31" s="21" t="n"/>
      <x:c r="C31" s="21" t="n"/>
      <x:c r="D31" s="21" t="n"/>
      <x:c r="E31" s="21" t="n"/>
      <x:c r="F31" s="21" t="n"/>
      <x:c r="G31" s="23" t="n">
        <x:f>IF($B$10="Intra-state",ROUND(G28*$F$29/2,0),0)</x:f>
        <x:v>58995</x:v>
      </x:c>
    </x:row>
    <x:row r="32">
      <x:c r="A32" s="20" t="inlineStr">
        <x:is>
          <x:t xml:space="preserve">IGST (full rate, if inter-state)</x:t>
        </x:is>
      </x:c>
      <x:c r="B32" s="21" t="n"/>
      <x:c r="C32" s="21" t="n"/>
      <x:c r="D32" s="21" t="n"/>
      <x:c r="E32" s="21" t="n"/>
      <x:c r="F32" s="21" t="n"/>
      <x:c r="G32" s="23" t="n">
        <x:f>IF($B$10="Inter-state",ROUND(G28*$F$29,0),0)</x:f>
        <x:v>0</x:v>
      </x:c>
    </x:row>
    <x:row r="33">
      <x:c r="A33" s="26" t="inlineStr">
        <x:is>
          <x:t xml:space="preserve">TOTAL PAYABLE (incl. GST)</x:t>
        </x:is>
      </x:c>
      <x:c r="B33" s="27" t="n"/>
      <x:c r="C33" s="27" t="n"/>
      <x:c r="D33" s="27" t="n"/>
      <x:c r="E33" s="27" t="n"/>
      <x:c r="F33" s="27" t="n"/>
      <x:c r="G33" s="28" t="n">
        <x:f>G28+G30+G31+G32</x:f>
        <x:v>773490</x:v>
      </x:c>
    </x:row>
    <x:row r="34">
      <x:c r="A34" s="20" t="inlineStr">
        <x:is>
          <x:t xml:space="preserve">TDS the client deducts (Section 194-C, on taxable value; rate in F34)</x:t>
        </x:is>
      </x:c>
      <x:c r="B34" s="21" t="n"/>
      <x:c r="C34" s="21" t="n"/>
      <x:c r="D34" s="21" t="n"/>
      <x:c r="E34" s="21" t="n"/>
      <x:c r="F34" s="22" t="n">
        <x:v>0.02</x:v>
      </x:c>
      <x:c r="G34" s="23" t="n">
        <x:f>ROUND(G28*F34,0)</x:f>
        <x:v>13110</x:v>
      </x:c>
    </x:row>
    <x:row r="35">
      <x:c r="A35" s="29" t="inlineStr">
        <x:is>
          <x:t xml:space="preserve">Cash you actually receive after TDS</x:t>
        </x:is>
      </x:c>
      <x:c r="B35" s="21" t="n"/>
      <x:c r="C35" s="21" t="n"/>
      <x:c r="D35" s="21" t="n"/>
      <x:c r="E35" s="21" t="n"/>
      <x:c r="F35" s="21" t="n"/>
      <x:c r="G35" s="30" t="n">
        <x:f>G33-G34</x:f>
        <x:v>760380</x:v>
      </x:c>
    </x:row>
    <x:row r="37">
      <x:c r="A37" s="31" t="inlineStr">
        <x:is>
          <x:t xml:space="preserve">PAYMENT MILESTONES</x:t>
        </x:is>
      </x:c>
    </x:row>
    <x:row r="38">
      <x:c r="A38" s="32" t="inlineStr">
        <x:is>
          <x:t xml:space="preserve">#</x:t>
        </x:is>
      </x:c>
      <x:c r="B38" s="32" t="inlineStr">
        <x:is>
          <x:t xml:space="preserve">Milestone</x:t>
        </x:is>
      </x:c>
      <x:c r="C38" s="32" t="inlineStr">
        <x:is>
          <x:t xml:space="preserve">When due</x:t>
        </x:is>
      </x:c>
      <x:c r="D38" s="18" t="n"/>
      <x:c r="E38" s="18" t="n"/>
      <x:c r="F38" s="32" t="inlineStr">
        <x:is>
          <x:t xml:space="preserve">% of total</x:t>
        </x:is>
      </x:c>
      <x:c r="G38" s="32" t="inlineStr">
        <x:is>
          <x:t xml:space="preserve">Amount (₹)</x:t>
        </x:is>
      </x:c>
    </x:row>
    <x:row r="39">
      <x:c r="A39" s="11" t="n">
        <x:v>1</x:v>
      </x:c>
      <x:c r="B39" s="21" t="inlineStr">
        <x:is>
          <x:t xml:space="preserve">Confirmation advance</x:t>
        </x:is>
      </x:c>
      <x:c r="C39" s="21" t="inlineStr">
        <x:is>
          <x:t xml:space="preserve">On signing this quotation</x:t>
        </x:is>
      </x:c>
      <x:c r="D39" s="21" t="n"/>
      <x:c r="E39" s="21" t="n"/>
      <x:c r="F39" s="33" t="n">
        <x:v>0.4</x:v>
      </x:c>
      <x:c r="G39" s="16" t="n">
        <x:f>ROUND($G$33*F39,0)</x:f>
        <x:v>309396</x:v>
      </x:c>
    </x:row>
    <x:row r="40">
      <x:c r="A40" s="11" t="n">
        <x:v>2</x:v>
      </x:c>
      <x:c r="B40" s="21" t="inlineStr">
        <x:is>
          <x:t xml:space="preserve">Pre-event payment</x:t>
        </x:is>
      </x:c>
      <x:c r="C40" s="21" t="inlineStr">
        <x:is>
          <x:t xml:space="preserve">7 days before the event date</x:t>
        </x:is>
      </x:c>
      <x:c r="D40" s="21" t="n"/>
      <x:c r="E40" s="21" t="n"/>
      <x:c r="F40" s="33" t="n">
        <x:v>0.4</x:v>
      </x:c>
      <x:c r="G40" s="16" t="n">
        <x:f>ROUND($G$33*F40,0)</x:f>
        <x:v>309396</x:v>
      </x:c>
    </x:row>
    <x:row r="41">
      <x:c r="A41" s="11" t="n">
        <x:v>3</x:v>
      </x:c>
      <x:c r="B41" s="21" t="inlineStr">
        <x:is>
          <x:t xml:space="preserve">Balance</x:t>
        </x:is>
      </x:c>
      <x:c r="C41" s="21" t="inlineStr">
        <x:is>
          <x:t xml:space="preserve">Within 7 days after the event</x:t>
        </x:is>
      </x:c>
      <x:c r="D41" s="21" t="n"/>
      <x:c r="E41" s="21" t="n"/>
      <x:c r="F41" s="34" t="n">
        <x:f>1-F39-F40</x:f>
        <x:v>0.19999999999999996</x:v>
      </x:c>
      <x:c r="G41" s="16" t="n">
        <x:f>$G$33-G39-G40</x:f>
        <x:v>154698</x:v>
      </x:c>
    </x:row>
    <x:row r="42">
      <x:c r="A42" s="21" t="n"/>
      <x:c r="B42" s="35" t="inlineStr">
        <x:is>
          <x:t xml:space="preserve">Total</x:t>
        </x:is>
      </x:c>
      <x:c r="C42" s="21" t="n"/>
      <x:c r="D42" s="21" t="n"/>
      <x:c r="E42" s="21" t="n"/>
      <x:c r="F42" s="34" t="n">
        <x:f>SUM(F39:F41)</x:f>
        <x:v>1</x:v>
      </x:c>
      <x:c r="G42" s="36" t="n">
        <x:f>SUM(G39:G41)</x:f>
        <x:v>773490</x:v>
      </x:c>
    </x:row>
    <x:row r="44" ht="30" customHeight="1">
      <x:c r="A44" s="37" t="inlineStr">
        <x:is>
          <x:t xml:space="preserve">Change control: any change to scope, guest count or dates after approval is re-quoted in writing before work starts. See the Terms tab. The final balance cell absorbs rounding so the total always matches.</x:t>
        </x:is>
      </x:c>
    </x:row>
  </x:sheetData>
  <x:mergeCells>
    <x:mergeCell ref="A30:E30"/>
    <x:mergeCell ref="F4:G4"/>
    <x:mergeCell ref="A34:E34"/>
    <x:mergeCell ref="B7:C7"/>
    <x:mergeCell ref="F10:G10"/>
    <x:mergeCell ref="F6:G6"/>
    <x:mergeCell ref="F7:G7"/>
    <x:mergeCell ref="A44:G44"/>
    <x:mergeCell ref="A25:E25"/>
    <x:mergeCell ref="F5:G5"/>
    <x:mergeCell ref="B8:C8"/>
    <x:mergeCell ref="A27:E27"/>
    <x:mergeCell ref="F8:G8"/>
    <x:mergeCell ref="A1:G1"/>
    <x:mergeCell ref="A26:E26"/>
    <x:mergeCell ref="A33:E33"/>
    <x:mergeCell ref="A32:E32"/>
    <x:mergeCell ref="B9:C9"/>
    <x:mergeCell ref="F9:G9"/>
    <x:mergeCell ref="A37:G37"/>
    <x:mergeCell ref="B6:C6"/>
    <x:mergeCell ref="A29:E29"/>
    <x:mergeCell ref="A35:E35"/>
    <x:mergeCell ref="B5:C5"/>
    <x:mergeCell ref="A28:E28"/>
    <x:mergeCell ref="A2:G2"/>
    <x:mergeCell ref="A31:E31"/>
    <x:mergeCell ref="B4:C4"/>
  </x:mergeCells>
  <x:dataValidations count="1">
    <x:dataValidation type="list" allowBlank="0" showDropDown="0" showInputMessage="0" showErrorMessage="0" sqref="B10">
      <x:formula1>"Intra-state,Inter-state"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4" customWidth="1"/>
    <x:col min="2" max="2" width="16" customWidth="1"/>
    <x:col min="3" max="3" width="16" customWidth="1"/>
    <x:col min="4" max="4" width="12" customWidth="1"/>
    <x:col min="5" max="5" width="16" customWidth="1"/>
  </x:cols>
  <x:sheetData>
    <x:row r="1">
      <x:c r="A1" s="38" t="inlineStr">
        <x:is>
          <x:t xml:space="preserve">INTERNAL ONLY: do not send this tab to the client</x:t>
        </x:is>
      </x:c>
    </x:row>
    <x:row r="2">
      <x:c r="A2" s="2" t="inlineStr">
        <x:is>
          <x:t xml:space="preserve">Enter what each vendor charges you (yellow). Client prices flow in from the quotation tab.</x:t>
        </x:is>
      </x:c>
    </x:row>
    <x:row r="4">
      <x:c r="A4" s="39" t="inlineStr">
        <x:is>
          <x:t xml:space="preserve">Line</x:t>
        </x:is>
      </x:c>
      <x:c r="B4" s="39" t="inlineStr">
        <x:is>
          <x:t xml:space="preserve">Vendor cost (₹)</x:t>
        </x:is>
      </x:c>
      <x:c r="C4" s="39" t="inlineStr">
        <x:is>
          <x:t xml:space="preserve">Client price (₹)</x:t>
        </x:is>
      </x:c>
      <x:c r="D4" s="39" t="inlineStr">
        <x:is>
          <x:t xml:space="preserve">Markup %</x:t>
        </x:is>
      </x:c>
      <x:c r="E4" s="39" t="inlineStr">
        <x:is>
          <x:t xml:space="preserve">Margin (₹)</x:t>
        </x:is>
      </x:c>
    </x:row>
    <x:row r="5">
      <x:c r="A5" s="21" t="str">
        <x:f>IF('Event Quotation'!C13="","",'Event Quotation'!C13)</x:f>
        <x:v>32x12 ft stage, 12x8 ft P2.6 LED backdrop, 1 day rigging</x:v>
      </x:c>
      <x:c r="B5" s="15" t="n">
        <x:v>140000</x:v>
      </x:c>
      <x:c r="C5" s="16" t="n">
        <x:f>IF('Event Quotation'!G13="","",'Event Quotation'!G13)</x:f>
        <x:v>185000</x:v>
      </x:c>
      <x:c r="D5" s="40" t="n">
        <x:f>IF(OR(B5="",C5=""),"",C5/B5-1)</x:f>
        <x:v>0.3214285714285714</x:v>
      </x:c>
      <x:c r="E5" s="16" t="n">
        <x:f>IF(OR(B5="",C5=""),"",C5-B5)</x:f>
        <x:v>45000</x:v>
      </x:c>
    </x:row>
    <x:row r="6">
      <x:c r="A6" s="21" t="str">
        <x:f>IF('Event Quotation'!C14="","",'Event Quotation'!C14)</x:f>
        <x:v>Line-array PA, 8 moving heads, 2 followspots, operators</x:v>
      </x:c>
      <x:c r="B6" s="15" t="n">
        <x:v>95000</x:v>
      </x:c>
      <x:c r="C6" s="16" t="n">
        <x:f>IF('Event Quotation'!G14="","",'Event Quotation'!G14)</x:f>
        <x:v>120000</x:v>
      </x:c>
      <x:c r="D6" s="40" t="n">
        <x:f>IF(OR(B6="",C6=""),"",C6/B6-1)</x:f>
        <x:v>0.26315789473684204</x:v>
      </x:c>
      <x:c r="E6" s="16" t="n">
        <x:f>IF(OR(B6="",C6=""),"",C6-B6)</x:f>
        <x:v>25000</x:v>
      </x:c>
    </x:row>
    <x:row r="7">
      <x:c r="A7" s="21" t="str">
        <x:f>IF('Event Quotation'!C15="","",'Event Quotation'!C15)</x:f>
        <x:v>Emcee, 2 hours + script briefing</x:v>
      </x:c>
      <x:c r="B7" s="15" t="n">
        <x:v>35000</x:v>
      </x:c>
      <x:c r="C7" s="16" t="n">
        <x:f>IF('Event Quotation'!G15="","",'Event Quotation'!G15)</x:f>
        <x:v>45000</x:v>
      </x:c>
      <x:c r="D7" s="40" t="n">
        <x:f>IF(OR(B7="",C7=""),"",C7/B7-1)</x:f>
        <x:v>0.2857142857142858</x:v>
      </x:c>
      <x:c r="E7" s="16" t="n">
        <x:f>IF(OR(B7="",C7=""),"",C7-B7)</x:f>
        <x:v>10000</x:v>
      </x:c>
    </x:row>
    <x:row r="8">
      <x:c r="A8" s="21" t="str">
        <x:f>IF('Event Quotation'!C16="","",'Event Quotation'!C16)</x:f>
        <x:v>5-piece band, 90-minute set</x:v>
      </x:c>
      <x:c r="B8" s="15" t="n">
        <x:v>72000</x:v>
      </x:c>
      <x:c r="C8" s="16" t="n">
        <x:f>IF('Event Quotation'!G16="","",'Event Quotation'!G16)</x:f>
        <x:v>90000</x:v>
      </x:c>
      <x:c r="D8" s="40" t="n">
        <x:f>IF(OR(B8="",C8=""),"",C8/B8-1)</x:f>
        <x:v>0.25</x:v>
      </x:c>
      <x:c r="E8" s="16" t="n">
        <x:f>IF(OR(B8="",C8=""),"",C8-B8)</x:f>
        <x:v>18000</x:v>
      </x:c>
    </x:row>
    <x:row r="9">
      <x:c r="A9" s="21" t="str">
        <x:f>IF('Event Quotation'!C17="","",'Event Quotation'!C17)</x:f>
        <x:v>Desk, 300 printed badges, 4 hostesses</x:v>
      </x:c>
      <x:c r="B9" s="15" t="n">
        <x:v>30000</x:v>
      </x:c>
      <x:c r="C9" s="16" t="n">
        <x:f>IF('Event Quotation'!G17="","",'Event Quotation'!G17)</x:f>
        <x:v>38000</x:v>
      </x:c>
      <x:c r="D9" s="40" t="n">
        <x:f>IF(OR(B9="",C9=""),"",C9/B9-1)</x:f>
        <x:v>0.2666666666666666</x:v>
      </x:c>
      <x:c r="E9" s="16" t="n">
        <x:f>IF(OR(B9="",C9=""),"",C9-B9)</x:f>
        <x:v>8000</x:v>
      </x:c>
    </x:row>
    <x:row r="10">
      <x:c r="A10" s="21" t="str">
        <x:f>IF('Event Quotation'!C18="","",'Event Quotation'!C18)</x:f>
        <x:v>Entrance arch, stage flowers, 20 table centrepieces</x:v>
      </x:c>
      <x:c r="B10" s="15" t="n">
        <x:v>40000</x:v>
      </x:c>
      <x:c r="C10" s="16" t="n">
        <x:f>IF('Event Quotation'!G18="","",'Event Quotation'!G18)</x:f>
        <x:v>52000</x:v>
      </x:c>
      <x:c r="D10" s="40" t="n">
        <x:f>IF(OR(B10="",C10=""),"",C10/B10-1)</x:f>
        <x:v>0.30000000000000004</x:v>
      </x:c>
      <x:c r="E10" s="16" t="n">
        <x:f>IF(OR(B10="",C10=""),"",C10-B10)</x:f>
        <x:v>12000</x:v>
      </x:c>
    </x:row>
    <x:row r="11">
      <x:c r="A11" s="21" t="str">
        <x:f>IF('Event Quotation'!C19="","",'Event Quotation'!C19)</x:f>
        <x:v>Run-of-show, rehearsal, 6-person on-ground team x 2 days</x:v>
      </x:c>
      <x:c r="B11" s="15" t="n">
        <x:v>32000</x:v>
      </x:c>
      <x:c r="C11" s="16" t="n">
        <x:f>IF('Event Quotation'!G19="","",'Event Quotation'!G19)</x:f>
        <x:v>40000</x:v>
      </x:c>
      <x:c r="D11" s="40" t="n">
        <x:f>IF(OR(B11="",C11=""),"",C11/B11-1)</x:f>
        <x:v>0.25</x:v>
      </x:c>
      <x:c r="E11" s="16" t="n">
        <x:f>IF(OR(B11="",C11=""),"",C11-B11)</x:f>
        <x:v>8000</x:v>
      </x:c>
    </x:row>
    <x:row r="12">
      <x:c r="A12" s="21" t="str">
        <x:f>IF('Event Quotation'!C20="","",'Event Quotation'!C20)</x:f>
      </x:c>
      <x:c r="B12" s="15" t="n"/>
      <x:c r="C12" s="16" t="str">
        <x:f>IF('Event Quotation'!G20="","",'Event Quotation'!G20)</x:f>
      </x:c>
      <x:c r="D12" s="40" t="str">
        <x:f>IF(OR(B12="",C12=""),"",C12/B12-1)</x:f>
      </x:c>
      <x:c r="E12" s="16" t="str">
        <x:f>IF(OR(B12="",C12=""),"",C12-B12)</x:f>
      </x:c>
    </x:row>
    <x:row r="13">
      <x:c r="A13" s="21" t="str">
        <x:f>IF('Event Quotation'!C21="","",'Event Quotation'!C21)</x:f>
      </x:c>
      <x:c r="B13" s="15" t="n"/>
      <x:c r="C13" s="16" t="str">
        <x:f>IF('Event Quotation'!G21="","",'Event Quotation'!G21)</x:f>
      </x:c>
      <x:c r="D13" s="40" t="str">
        <x:f>IF(OR(B13="",C13=""),"",C13/B13-1)</x:f>
      </x:c>
      <x:c r="E13" s="16" t="str">
        <x:f>IF(OR(B13="",C13=""),"",C13-B13)</x:f>
      </x:c>
    </x:row>
    <x:row r="14">
      <x:c r="A14" s="21" t="str">
        <x:f>IF('Event Quotation'!C22="","",'Event Quotation'!C22)</x:f>
      </x:c>
      <x:c r="B14" s="15" t="n"/>
      <x:c r="C14" s="16" t="str">
        <x:f>IF('Event Quotation'!G22="","",'Event Quotation'!G22)</x:f>
      </x:c>
      <x:c r="D14" s="40" t="str">
        <x:f>IF(OR(B14="",C14=""),"",C14/B14-1)</x:f>
      </x:c>
      <x:c r="E14" s="16" t="str">
        <x:f>IF(OR(B14="",C14=""),"",C14-B14)</x:f>
      </x:c>
    </x:row>
    <x:row r="15">
      <x:c r="A15" s="21" t="str">
        <x:f>IF('Event Quotation'!C23="","",'Event Quotation'!C23)</x:f>
      </x:c>
      <x:c r="B15" s="15" t="n"/>
      <x:c r="C15" s="16" t="str">
        <x:f>IF('Event Quotation'!G23="","",'Event Quotation'!G23)</x:f>
      </x:c>
      <x:c r="D15" s="40" t="str">
        <x:f>IF(OR(B15="",C15=""),"",C15/B15-1)</x:f>
      </x:c>
      <x:c r="E15" s="16" t="str">
        <x:f>IF(OR(B15="",C15=""),"",C15-B15)</x:f>
      </x:c>
    </x:row>
    <x:row r="16">
      <x:c r="A16" s="21" t="str">
        <x:f>IF('Event Quotation'!C24="","",'Event Quotation'!C24)</x:f>
      </x:c>
      <x:c r="B16" s="15" t="n"/>
      <x:c r="C16" s="16" t="str">
        <x:f>IF('Event Quotation'!G24="","",'Event Quotation'!G24)</x:f>
      </x:c>
      <x:c r="D16" s="40" t="str">
        <x:f>IF(OR(B16="",C16=""),"",C16/B16-1)</x:f>
      </x:c>
      <x:c r="E16" s="16" t="str">
        <x:f>IF(OR(B16="",C16=""),"",C16-B16)</x:f>
      </x:c>
    </x:row>
    <x:row r="18">
      <x:c r="A18" s="41" t="inlineStr">
        <x:is>
          <x:t xml:space="preserve">Total vendor cost</x:t>
        </x:is>
      </x:c>
      <x:c r="B18" s="42" t="n">
        <x:f>SUM(B5:B16)</x:f>
        <x:v>444000</x:v>
      </x:c>
    </x:row>
    <x:row r="19">
      <x:c r="A19" s="41" t="inlineStr">
        <x:is>
          <x:t xml:space="preserve">Total client price (lines)</x:t>
        </x:is>
      </x:c>
      <x:c r="B19" s="42" t="n">
        <x:f>SUM(C5:C16)</x:f>
        <x:v>570000</x:v>
      </x:c>
    </x:row>
    <x:row r="20">
      <x:c r="A20" s="41" t="inlineStr">
        <x:is>
          <x:t xml:space="preserve">Markup on vendor cost</x:t>
        </x:is>
      </x:c>
      <x:c r="B20" s="43" t="n">
        <x:f>IF(B18=0,"",B19/B18-1)</x:f>
        <x:v>0.28378378378378377</x:v>
      </x:c>
    </x:row>
    <x:row r="21">
      <x:c r="A21" s="41" t="inlineStr">
        <x:is>
          <x:t xml:space="preserve">Management fee (from quotation)</x:t>
        </x:is>
      </x:c>
      <x:c r="B21" s="42" t="n">
        <x:f>'Event Quotation'!G26</x:f>
        <x:v>85500</x:v>
      </x:c>
    </x:row>
    <x:row r="22">
      <x:c r="A22" s="41" t="inlineStr">
        <x:is>
          <x:t xml:space="preserve">Gross margin before your own team cost</x:t>
        </x:is>
      </x:c>
      <x:c r="B22" s="42" t="n">
        <x:f>B19-B18+B21-'Event Quotation'!G27</x:f>
        <x:v>211500</x:v>
      </x:c>
    </x:row>
    <x:row r="23">
      <x:c r="A23" s="41" t="inlineStr">
        <x:is>
          <x:t xml:space="preserve">Gross margin as % of taxable value</x:t>
        </x:is>
      </x:c>
      <x:c r="B23" s="43" t="n">
        <x:f>IF('Event Quotation'!G28=0,"",B22/'Event Quotation'!G28)</x:f>
        <x:v>0.32265446224256294</x:v>
      </x:c>
    </x:row>
    <x:row r="25">
      <x:c r="A25" s="37" t="inlineStr">
        <x:is>
          <x:t xml:space="preserve">Read the last figure as the pool that pays your salaries, overheads and profit. If a change request eats more than a third of it, re-quote before you agree.</x:t>
        </x:is>
      </x:c>
    </x:row>
    <x:row r="26"/>
  </x:sheetData>
  <x:mergeCells>
    <x:mergeCell ref="A2:E2"/>
    <x:mergeCell ref="A25:E26"/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5" customWidth="1"/>
    <x:col min="2" max="2" width="26" customWidth="1"/>
    <x:col min="3" max="3" width="92" customWidth="1"/>
  </x:cols>
  <x:sheetData>
    <x:row r="1">
      <x:c r="A1" s="44" t="inlineStr">
        <x:is>
          <x:t xml:space="preserve">TERMS &amp; CONDITIONS (edit to suit your contracts)</x:t>
        </x:is>
      </x:c>
    </x:row>
    <x:row r="3" ht="48" customHeight="1">
      <x:c r="A3" s="45" t="n">
        <x:v>1</x:v>
      </x:c>
      <x:c r="B3" s="46" t="inlineStr">
        <x:is>
          <x:t xml:space="preserve">Scope</x:t>
        </x:is>
      </x:c>
      <x:c r="C3" s="13" t="inlineStr">
        <x:is>
          <x:t xml:space="preserve">This quotation covers only the items and quantities listed. Venue hire, hotel food and beverage, and music copyright licences are billed directly to the client unless a line above says otherwise.</x:t>
        </x:is>
      </x:c>
    </x:row>
    <x:row r="4" ht="48" customHeight="1">
      <x:c r="A4" s="45" t="n">
        <x:v>2</x:v>
      </x:c>
      <x:c r="B4" s="46" t="inlineStr">
        <x:is>
          <x:t xml:space="preserve">Guest count basis</x:t>
        </x:is>
      </x:c>
      <x:c r="C4" s="13" t="inlineStr">
        <x:is>
          <x:t xml:space="preserve">Priced for the guest count on the quotation. Per-head items (badges, hostesses, seating) are re-priced if the final count moves more than 10% either way.</x:t>
        </x:is>
      </x:c>
    </x:row>
    <x:row r="5" ht="48" customHeight="1">
      <x:c r="A5" s="45" t="n">
        <x:v>3</x:v>
      </x:c>
      <x:c r="B5" s="46" t="inlineStr">
        <x:is>
          <x:t xml:space="preserve">Validity</x:t>
        </x:is>
      </x:c>
      <x:c r="C5" s="13" t="inlineStr">
        <x:is>
          <x:t xml:space="preserve">Valid for the number of days shown on the quotation. Artist and equipment availability is not held beyond that date.</x:t>
        </x:is>
      </x:c>
    </x:row>
    <x:row r="6" ht="48" customHeight="1">
      <x:c r="A6" s="45" t="n">
        <x:v>4</x:v>
      </x:c>
      <x:c r="B6" s="46" t="inlineStr">
        <x:is>
          <x:t xml:space="preserve">Change control</x:t>
        </x:is>
      </x:c>
      <x:c r="C6" s="13" t="inlineStr">
        <x:is>
          <x:t xml:space="preserve">Changes to scope, dates, venue or guest count after approval are quoted in writing and start only after the client confirms them.</x:t>
        </x:is>
      </x:c>
    </x:row>
    <x:row r="7" ht="48" customHeight="1">
      <x:c r="A7" s="45" t="n">
        <x:v>5</x:v>
      </x:c>
      <x:c r="B7" s="46" t="inlineStr">
        <x:is>
          <x:t xml:space="preserve">Payment</x:t>
        </x:is>
      </x:c>
      <x:c r="C7" s="13" t="inlineStr">
        <x:is>
          <x:t xml:space="preserve">Milestones as scheduled on the quotation. Work on the next milestone starts only when the previous one is cleared.</x:t>
        </x:is>
      </x:c>
    </x:row>
    <x:row r="8" ht="48" customHeight="1">
      <x:c r="A8" s="45" t="n">
        <x:v>6</x:v>
      </x:c>
      <x:c r="B8" s="46" t="inlineStr">
        <x:is>
          <x:t xml:space="preserve">Taxes</x:t>
        </x:is>
      </x:c>
      <x:c r="C8" s="13" t="inlineStr">
        <x:is>
          <x:t xml:space="preserve">GST is charged at the rate shown under SAC 998397. Where the client deducts TDS under Section 194-C, the deduction is on the taxable value excluding GST and a TDS certificate is due each quarter.</x:t>
        </x:is>
      </x:c>
    </x:row>
    <x:row r="9" ht="48" customHeight="1">
      <x:c r="A9" s="45" t="n">
        <x:v>7</x:v>
      </x:c>
      <x:c r="B9" s="46" t="inlineStr">
        <x:is>
          <x:t xml:space="preserve">Cancellation (sample)</x:t>
        </x:is>
      </x:c>
      <x:c r="C9" s="13" t="inlineStr">
        <x:is>
          <x:t xml:space="preserve">More than 30 days before the event: the confirmation advance is retained. 15 to 30 days: 60% of the total is payable. Less than 15 days: 100% is payable. Vendor non-refundable deposits are passed through at actuals.</x:t>
        </x:is>
      </x:c>
    </x:row>
    <x:row r="10" ht="48" customHeight="1">
      <x:c r="A10" s="45" t="n">
        <x:v>8</x:v>
      </x:c>
      <x:c r="B10" s="46" t="inlineStr">
        <x:is>
          <x:t xml:space="preserve">Force majeure</x:t>
        </x:is>
      </x:c>
      <x:c r="C10" s="13" t="inlineStr">
        <x:is>
          <x:t xml:space="preserve">Neither party is liable for delay or failure caused by events beyond reasonable control, including severe weather, government orders and venue closure. Costs already committed to vendors remain payable.</x:t>
        </x:is>
      </x:c>
    </x:row>
    <x:row r="11" ht="48" customHeight="1">
      <x:c r="A11" s="45" t="n">
        <x:v>9</x:v>
      </x:c>
      <x:c r="B11" s="46" t="inlineStr">
        <x:is>
          <x:t xml:space="preserve">Overtime</x:t>
        </x:is>
      </x:c>
      <x:c r="C11" s="13" t="inlineStr">
        <x:is>
          <x:t xml:space="preserve">Crew and equipment are booked for the hours stated in the scope. Extra hours are charged at the rates agreed in advance.</x:t>
        </x:is>
      </x:c>
    </x:row>
    <x:row r="12" ht="48" customHeight="1">
      <x:c r="A12" s="45" t="n">
        <x:v>10</x:v>
      </x:c>
      <x:c r="B12" s="46" t="inlineStr">
        <x:is>
          <x:t xml:space="preserve">Jurisdiction</x:t>
        </x:is>
      </x:c>
      <x:c r="C12" s="13" t="inlineStr">
        <x:is>
          <x:t xml:space="preserve">Courts at the agency's registered city have jurisdiction. Have your advisor review these terms before you rely on them.</x:t>
        </x:is>
      </x:c>
    </x:row>
  </x:sheetData>
  <x:mergeCells>
    <x:mergeCell ref="A1:C1"/>
  </x:mergeCells>
  <x:pageMargins left="0.7" right="0.7" top="0.75" bottom="0.75" header="0.3" footer="0.3"/>
</x:worksheet>
</file>