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fb22c628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433823e901b442ff"/>
    <x:sheet xmlns:r="http://schemas.openxmlformats.org/officeDocument/2006/relationships" name="Monthly P&amp;L" sheetId="2" r:id="R2fd8d1840e0b4c54"/>
    <x:sheet xmlns:r="http://schemas.openxmlformats.org/officeDocument/2006/relationships" name="12 months" sheetId="3" r:id="R20110de340c7476e"/>
    <x:sheet xmlns:r="http://schemas.openxmlformats.org/officeDocument/2006/relationships" name="Assumptions and sources" sheetId="4" r:id="R4795183f83c447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&quot;₦&quot;#,##0"/>
    <x:numFmt numFmtId="165" formatCode="0.0%"/>
  </x:numFmts>
  <x:fonts count="5">
    <x:font>
      <x:sz val="11"/>
      <x:color theme="1"/>
      <x:name val="Calibri"/>
      <x:family val="2"/>
      <x:scheme val="minor"/>
    </x:font>
    <x:font>
      <x:b/>
      <x:sz val="16"/>
    </x:font>
    <x:font>
      <x:i/>
      <x:color rgb="FF5B6479"/>
    </x:font>
    <x:font>
      <x:b/>
      <x:color rgb="FFFFFFFF"/>
    </x:font>
    <x:font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FF1A3FF0"/>
      </x:patternFill>
    </x:fill>
    <x:fill>
      <x:patternFill patternType="solid">
        <x:fgColor rgb="FFFFF7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/>
    <x:xf numFmtId="0" fontId="2" fillId="0" borderId="0" xfId="0"/>
    <x:xf numFmtId="0" fontId="3" fillId="2" borderId="0" xfId="0"/>
    <x:xf numFmtId="164" fontId="0" fillId="3" borderId="0" xfId="0"/>
    <x:xf numFmtId="0" fontId="4" fillId="0" borderId="0" xfId="0"/>
    <x:xf numFmtId="164" fontId="4" fillId="0" borderId="0" xfId="0"/>
    <x:xf numFmtId="0" fontId="0" fillId="3" borderId="0" xfId="0"/>
    <x:xf numFmtId="164" fontId="0" fillId="0" borderId="0" xfId="0"/>
    <x:xf numFmtId="165" fontId="0" fillId="0" borderId="0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fab32a76741d1" /><Relationship Type="http://schemas.openxmlformats.org/officeDocument/2006/relationships/theme" Target="/xl/theme/theme1.xml" Id="R4561fc73459b4d47" /><Relationship Type="http://schemas.openxmlformats.org/officeDocument/2006/relationships/sharedStrings" Target="/xl/sharedStrings.xml" Id="R2b928e04e64c4b4e" /><Relationship Type="http://schemas.openxmlformats.org/officeDocument/2006/relationships/worksheet" Target="/xl/worksheets/sheet1.xml" Id="R433823e901b442ff" /><Relationship Type="http://schemas.openxmlformats.org/officeDocument/2006/relationships/worksheet" Target="/xl/worksheets/sheet2.xml" Id="R2fd8d1840e0b4c54" /><Relationship Type="http://schemas.openxmlformats.org/officeDocument/2006/relationships/worksheet" Target="/xl/worksheets/sheet3.xml" Id="R20110de340c7476e" /><Relationship Type="http://schemas.openxmlformats.org/officeDocument/2006/relationships/worksheet" Target="/xl/worksheets/sheet4.xml" Id="R4795183f83c447a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52" customWidth="1"/>
    <x:col min="2" max="2" width="18" customWidth="1"/>
  </x:cols>
  <x:sheetData>
    <x:row r="1">
      <x:c r="A1" s="1" t="inlineStr">
        <x:is>
          <x:t xml:space="preserve">Catering business plan financial model, Nigeria (Excel)</x:t>
        </x:is>
      </x:c>
    </x:row>
    <x:row r="2">
      <x:c r="A2" s="2" t="inlineStr">
        <x:is>
          <x:t xml:space="preserve">Nigeria · amounts in NGN · yellow cells are your inputs</x:t>
        </x:is>
      </x:c>
    </x:row>
    <x:row r="4">
      <x:c r="A4" s="3" t="inlineStr">
        <x:is>
          <x:t xml:space="preserve">One-off cost to open</x:t>
        </x:is>
      </x:c>
      <x:c r="B4" s="3" t="inlineStr">
        <x:is>
          <x:t xml:space="preserve">Amount</x:t>
        </x:is>
      </x:c>
    </x:row>
    <x:row r="5">
      <x:c r="A5" t="inlineStr">
        <x:is>
          <x:t xml:space="preserve">Industrial gas burners, pots and kitchen tools</x:t>
        </x:is>
      </x:c>
      <x:c r="B5" s="4" t="n">
        <x:v>1500000</x:v>
      </x:c>
    </x:row>
    <x:row r="6">
      <x:c r="A6" t="inlineStr">
        <x:is>
          <x:t xml:space="preserve">Chafing dishes, coolers and serving trays</x:t>
        </x:is>
      </x:c>
      <x:c r="B6" s="4" t="n">
        <x:v>1200000</x:v>
      </x:c>
    </x:row>
    <x:row r="7">
      <x:c r="A7" t="inlineStr">
        <x:is>
          <x:t xml:space="preserve">Generator and installation</x:t>
        </x:is>
      </x:c>
      <x:c r="B7" s="4" t="n">
        <x:v>1800000</x:v>
      </x:c>
    </x:row>
    <x:row r="8">
      <x:c r="A8" t="inlineStr">
        <x:is>
          <x:t xml:space="preserve">Vehicle deposit</x:t>
        </x:is>
      </x:c>
      <x:c r="B8" s="4" t="n">
        <x:v>4000000</x:v>
      </x:c>
    </x:row>
    <x:row r="9">
      <x:c r="A9" t="inlineStr">
        <x:is>
          <x:t xml:space="preserve">CAC registration, premises registration and staff medicals</x:t>
        </x:is>
      </x:c>
      <x:c r="B9" s="4" t="n">
        <x:v>250000</x:v>
      </x:c>
    </x:row>
    <x:row r="10">
      <x:c r="A10" t="inlineStr">
        <x:is>
          <x:t xml:space="preserve">Branding, photos and social media setup</x:t>
        </x:is>
      </x:c>
      <x:c r="B10" s="4" t="n">
        <x:v>300000</x:v>
      </x:c>
    </x:row>
    <x:row r="11">
      <x:c r="A11" t="inlineStr">
        <x:is>
          <x:t xml:space="preserve">Opening food stock, gas and disposables</x:t>
        </x:is>
      </x:c>
      <x:c r="B11" s="4" t="n">
        <x:v>600000</x:v>
      </x:c>
    </x:row>
    <x:row r="12">
      <x:c r="B12" s="4" t="n"/>
    </x:row>
    <x:row r="13">
      <x:c r="B13" s="4" t="n"/>
    </x:row>
    <x:row r="14">
      <x:c r="B14" s="4" t="n"/>
    </x:row>
    <x:row r="15">
      <x:c r="A15" s="5" t="inlineStr">
        <x:is>
          <x:t xml:space="preserve">Total startup cost</x:t>
        </x:is>
      </x:c>
      <x:c r="B15" s="6" t="n">
        <x:f>SUM(B5:B14)</x:f>
        <x:v>9650000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</x:cols>
  <x:sheetData>
    <x:row r="1">
      <x:c r="A1" s="3" t="inlineStr">
        <x:is>
          <x:t xml:space="preserve">Revenue line (per month)</x:t>
        </x:is>
      </x:c>
      <x:c r="B1" s="3" t="inlineStr">
        <x:is>
          <x:t xml:space="preserve">Quantity</x:t>
        </x:is>
      </x:c>
      <x:c r="C1" s="3" t="inlineStr">
        <x:is>
          <x:t xml:space="preserve">Price</x:t>
        </x:is>
      </x:c>
      <x:c r="D1" s="3" t="inlineStr">
        <x:is>
          <x:t xml:space="preserve">Revenue</x:t>
        </x:is>
      </x:c>
    </x:row>
    <x:row r="2">
      <x:c r="A2" t="inlineStr">
        <x:is>
          <x:t xml:space="preserve">Weddings and owambe parties</x:t>
        </x:is>
      </x:c>
      <x:c r="B2" s="7" t="n">
        <x:v>1</x:v>
      </x:c>
      <x:c r="C2" s="4" t="n">
        <x:v>3500000</x:v>
      </x:c>
      <x:c r="D2" s="8" t="n">
        <x:f>B2*C2</x:f>
        <x:v>3500000</x:v>
      </x:c>
    </x:row>
    <x:row r="3">
      <x:c r="A3" t="inlineStr">
        <x:is>
          <x:t xml:space="preserve">Corporate small chops and packed meals</x:t>
        </x:is>
      </x:c>
      <x:c r="B3" s="7" t="n">
        <x:v>8</x:v>
      </x:c>
      <x:c r="C3" s="4" t="n">
        <x:v>450000</x:v>
      </x:c>
      <x:c r="D3" s="8" t="n">
        <x:f>B3*C3</x:f>
        <x:v>3600000</x:v>
      </x:c>
    </x:row>
    <x:row r="4">
      <x:c r="A4" t="inlineStr">
        <x:is>
          <x:t xml:space="preserve">Birthdays, naming and private parties</x:t>
        </x:is>
      </x:c>
      <x:c r="B4" s="7" t="n">
        <x:v>3</x:v>
      </x:c>
      <x:c r="C4" s="4" t="n">
        <x:v>800000</x:v>
      </x:c>
      <x:c r="D4" s="8" t="n">
        <x:f>B4*C4</x:f>
        <x:v>2400000</x:v>
      </x:c>
    </x:row>
    <x:row r="5">
      <x:c r="B5" s="7" t="n"/>
      <x:c r="C5" s="7" t="n"/>
      <x:c r="D5" s="8" t="n">
        <x:f>B5*C5</x:f>
        <x:v>0</x:v>
      </x:c>
    </x:row>
    <x:row r="6">
      <x:c r="B6" s="7" t="n"/>
      <x:c r="C6" s="7" t="n"/>
      <x:c r="D6" s="8" t="n">
        <x:f>B6*C6</x:f>
        <x:v>0</x:v>
      </x:c>
    </x:row>
    <x:row r="8">
      <x:c r="A8" s="5" t="inlineStr">
        <x:is>
          <x:t xml:space="preserve">Total revenue</x:t>
        </x:is>
      </x:c>
      <x:c r="D8" s="8" t="n">
        <x:f>SUM(D2:D6)</x:f>
        <x:v>9500000</x:v>
      </x:c>
    </x:row>
    <x:row r="9">
      <x:c r="A9" t="inlineStr">
        <x:is>
          <x:t xml:space="preserve">Direct costs (food, ingredients, event consumables) %</x:t>
        </x:is>
      </x:c>
      <x:c r="B9" s="7" t="n">
        <x:v>45</x:v>
      </x:c>
    </x:row>
    <x:row r="10">
      <x:c r="A10" t="inlineStr">
        <x:is>
          <x:t xml:space="preserve">Direct costs</x:t>
        </x:is>
      </x:c>
      <x:c r="D10" s="8" t="n">
        <x:f>ROUND(D8*B9/100,0)</x:f>
        <x:v>4275000</x:v>
      </x:c>
    </x:row>
    <x:row r="11">
      <x:c r="A11" s="5" t="inlineStr">
        <x:is>
          <x:t xml:space="preserve">Gross profit</x:t>
        </x:is>
      </x:c>
      <x:c r="D11" s="8" t="n">
        <x:f>D8-D10</x:f>
        <x:v>5225000</x:v>
      </x:c>
    </x:row>
    <x:row r="13">
      <x:c r="A13" s="3" t="inlineStr">
        <x:is>
          <x:t xml:space="preserve">Fixed monthly cost</x:t>
        </x:is>
      </x:c>
      <x:c r="B13" s="3" t="inlineStr">
        <x:is>
          <x:t xml:space="preserve"/>
        </x:is>
      </x:c>
      <x:c r="C13" s="3" t="inlineStr">
        <x:is>
          <x:t xml:space="preserve"/>
        </x:is>
      </x:c>
      <x:c r="D13" s="3" t="inlineStr">
        <x:is>
          <x:t xml:space="preserve">Amount</x:t>
        </x:is>
      </x:c>
    </x:row>
    <x:row r="14">
      <x:c r="A14" t="inlineStr">
        <x:is>
          <x:t xml:space="preserve">Cooks, servers and event casuals</x:t>
        </x:is>
      </x:c>
      <x:c r="D14" s="4" t="n">
        <x:v>1800000</x:v>
      </x:c>
    </x:row>
    <x:row r="15">
      <x:c r="A15" t="inlineStr">
        <x:is>
          <x:t xml:space="preserve">Kitchen rent</x:t>
        </x:is>
      </x:c>
      <x:c r="D15" s="4" t="n">
        <x:v>350000</x:v>
      </x:c>
    </x:row>
    <x:row r="16">
      <x:c r="A16" t="inlineStr">
        <x:is>
          <x:t xml:space="preserve">Diesel and gas (fixed portion)</x:t>
        </x:is>
      </x:c>
      <x:c r="D16" s="4" t="n">
        <x:v>600000</x:v>
      </x:c>
    </x:row>
    <x:row r="17">
      <x:c r="A17" t="inlineStr">
        <x:is>
          <x:t xml:space="preserve">Transport and fuel</x:t>
        </x:is>
      </x:c>
      <x:c r="D17" s="4" t="n">
        <x:v>300000</x:v>
      </x:c>
    </x:row>
    <x:row r="18">
      <x:c r="A18" t="inlineStr">
        <x:is>
          <x:t xml:space="preserve">Marketing and social media</x:t>
        </x:is>
      </x:c>
      <x:c r="D18" s="4" t="n">
        <x:v>200000</x:v>
      </x:c>
    </x:row>
    <x:row r="19">
      <x:c r="A19" t="inlineStr">
        <x:is>
          <x:t xml:space="preserve">Owner salary</x:t>
        </x:is>
      </x:c>
      <x:c r="D19" s="4" t="n">
        <x:v>800000</x:v>
      </x:c>
    </x:row>
    <x:row r="20">
      <x:c r="A20" t="inlineStr">
        <x:is>
          <x:t xml:space="preserve">Bookkeeping and tax filing</x:t>
        </x:is>
      </x:c>
      <x:c r="D20" s="4" t="n">
        <x:v>100000</x:v>
      </x:c>
    </x:row>
    <x:row r="21">
      <x:c r="D21" s="4" t="n"/>
    </x:row>
    <x:row r="22">
      <x:c r="D22" s="4" t="n"/>
    </x:row>
    <x:row r="23">
      <x:c r="A23" s="5" t="inlineStr">
        <x:is>
          <x:t xml:space="preserve">Total fixed costs</x:t>
        </x:is>
      </x:c>
      <x:c r="D23" s="8" t="n">
        <x:f>SUM(D14:D22)</x:f>
        <x:v>4150000</x:v>
      </x:c>
    </x:row>
    <x:row r="25">
      <x:c r="A25" s="5" t="inlineStr">
        <x:is>
          <x:t xml:space="preserve">Net profit per month</x:t>
        </x:is>
      </x:c>
      <x:c r="D25" s="6" t="n">
        <x:f>D11-D23</x:f>
        <x:v>1075000</x:v>
      </x:c>
    </x:row>
    <x:row r="26">
      <x:c r="A26" t="inlineStr">
        <x:is>
          <x:t xml:space="preserve">Net margin</x:t>
        </x:is>
      </x:c>
      <x:c r="D26" s="9" t="n">
        <x:f>IF(D8=0,0,D25/D8)</x:f>
        <x:v>0.11315789473684211</x:v>
      </x:c>
    </x:row>
    <x:row r="27">
      <x:c r="A27" t="inlineStr">
        <x:is>
          <x:t xml:space="preserve">Break-even revenue per month</x:t>
        </x:is>
      </x:c>
      <x:c r="D27" s="8" t="n">
        <x:f>IF(B9&gt;=100,0,ROUND(D23/(1-B9/100),0))</x:f>
        <x:v>7545455</x:v>
      </x:c>
    </x:row>
    <x:row r="28">
      <x:c r="A28" t="inlineStr">
        <x:is>
          <x:t xml:space="preserve">Months to earn back the startup cost</x:t>
        </x:is>
      </x:c>
      <x:c r="D28" t="n">
        <x:f>IF(D25&lt;=0,"not at this profit",ROUNDUP('Startup costs'!B15/D25,0))</x:f>
        <x:v>9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0" customWidth="1"/>
  </x:cols>
  <x:sheetData>
    <x:row r="1">
      <x:c r="A1" t="inlineStr">
        <x:is>
          <x:t xml:space="preserve">Monthly growth in revenue %</x:t>
        </x:is>
      </x:c>
      <x:c r="B1" s="7" t="n">
        <x:v>3</x:v>
      </x:c>
    </x:row>
    <x:row r="3">
      <x:c r="A3" s="3" t="inlineStr">
        <x:is>
          <x:t xml:space="preserve">Month</x:t>
        </x:is>
      </x:c>
      <x:c r="B3" s="3" t="inlineStr">
        <x:is>
          <x:t xml:space="preserve">Revenue</x:t>
        </x:is>
      </x:c>
      <x:c r="C3" s="3" t="inlineStr">
        <x:is>
          <x:t xml:space="preserve">Direct costs</x:t>
        </x:is>
      </x:c>
      <x:c r="D3" s="3" t="inlineStr">
        <x:is>
          <x:t xml:space="preserve">Fixed costs</x:t>
        </x:is>
      </x:c>
      <x:c r="E3" s="3" t="inlineStr">
        <x:is>
          <x:t xml:space="preserve">Net profit</x:t>
        </x:is>
      </x:c>
      <x:c r="F3" s="3" t="inlineStr">
        <x:is>
          <x:t xml:space="preserve">Cumulative</x:t>
        </x:is>
      </x:c>
    </x:row>
    <x:row r="4">
      <x:c r="A4" t="inlineStr">
        <x:is>
          <x:t xml:space="preserve">Month 1</x:t>
        </x:is>
      </x:c>
      <x:c r="B4" s="8" t="n">
        <x:f>ROUND('Monthly P&amp;L'!D8*(1+$B$1/100)^0,0)</x:f>
        <x:v>9500000</x:v>
      </x:c>
      <x:c r="C4" s="8" t="n">
        <x:f>ROUND(B4*'Monthly P&amp;L'!B9/100,0)</x:f>
        <x:v>4275000</x:v>
      </x:c>
      <x:c r="D4" s="8" t="n">
        <x:f>'Monthly P&amp;L'!D23</x:f>
        <x:v>4150000</x:v>
      </x:c>
      <x:c r="E4" s="8" t="n">
        <x:f>B4-C4-D4</x:f>
        <x:v>1075000</x:v>
      </x:c>
      <x:c r="F4" s="8" t="n">
        <x:f>E4</x:f>
        <x:v>1075000</x:v>
      </x:c>
    </x:row>
    <x:row r="5">
      <x:c r="A5" t="inlineStr">
        <x:is>
          <x:t xml:space="preserve">Month 2</x:t>
        </x:is>
      </x:c>
      <x:c r="B5" s="8" t="n">
        <x:f>ROUND('Monthly P&amp;L'!D8*(1+$B$1/100)^1,0)</x:f>
        <x:v>9785000</x:v>
      </x:c>
      <x:c r="C5" s="8" t="n">
        <x:f>ROUND(B5*'Monthly P&amp;L'!B9/100,0)</x:f>
        <x:v>4403250</x:v>
      </x:c>
      <x:c r="D5" s="8" t="n">
        <x:f>'Monthly P&amp;L'!D23</x:f>
        <x:v>4150000</x:v>
      </x:c>
      <x:c r="E5" s="8" t="n">
        <x:f>B5-C5-D5</x:f>
        <x:v>1231750</x:v>
      </x:c>
      <x:c r="F5" s="8" t="n">
        <x:f>F4+E5</x:f>
        <x:v>2306750</x:v>
      </x:c>
    </x:row>
    <x:row r="6">
      <x:c r="A6" t="inlineStr">
        <x:is>
          <x:t xml:space="preserve">Month 3</x:t>
        </x:is>
      </x:c>
      <x:c r="B6" s="8" t="n">
        <x:f>ROUND('Monthly P&amp;L'!D8*(1+$B$1/100)^2,0)</x:f>
        <x:v>10078550</x:v>
      </x:c>
      <x:c r="C6" s="8" t="n">
        <x:f>ROUND(B6*'Monthly P&amp;L'!B9/100,0)</x:f>
        <x:v>4535348</x:v>
      </x:c>
      <x:c r="D6" s="8" t="n">
        <x:f>'Monthly P&amp;L'!D23</x:f>
        <x:v>4150000</x:v>
      </x:c>
      <x:c r="E6" s="8" t="n">
        <x:f>B6-C6-D6</x:f>
        <x:v>1393202</x:v>
      </x:c>
      <x:c r="F6" s="8" t="n">
        <x:f>F5+E6</x:f>
        <x:v>3699952</x:v>
      </x:c>
    </x:row>
    <x:row r="7">
      <x:c r="A7" t="inlineStr">
        <x:is>
          <x:t xml:space="preserve">Month 4</x:t>
        </x:is>
      </x:c>
      <x:c r="B7" s="8" t="n">
        <x:f>ROUND('Monthly P&amp;L'!D8*(1+$B$1/100)^3,0)</x:f>
        <x:v>10380907</x:v>
      </x:c>
      <x:c r="C7" s="8" t="n">
        <x:f>ROUND(B7*'Monthly P&amp;L'!B9/100,0)</x:f>
        <x:v>4671408</x:v>
      </x:c>
      <x:c r="D7" s="8" t="n">
        <x:f>'Monthly P&amp;L'!D23</x:f>
        <x:v>4150000</x:v>
      </x:c>
      <x:c r="E7" s="8" t="n">
        <x:f>B7-C7-D7</x:f>
        <x:v>1559499</x:v>
      </x:c>
      <x:c r="F7" s="8" t="n">
        <x:f>F6+E7</x:f>
        <x:v>5259451</x:v>
      </x:c>
    </x:row>
    <x:row r="8">
      <x:c r="A8" t="inlineStr">
        <x:is>
          <x:t xml:space="preserve">Month 5</x:t>
        </x:is>
      </x:c>
      <x:c r="B8" s="8" t="n">
        <x:f>ROUND('Monthly P&amp;L'!D8*(1+$B$1/100)^4,0)</x:f>
        <x:v>10692334</x:v>
      </x:c>
      <x:c r="C8" s="8" t="n">
        <x:f>ROUND(B8*'Monthly P&amp;L'!B9/100,0)</x:f>
        <x:v>4811550</x:v>
      </x:c>
      <x:c r="D8" s="8" t="n">
        <x:f>'Monthly P&amp;L'!D23</x:f>
        <x:v>4150000</x:v>
      </x:c>
      <x:c r="E8" s="8" t="n">
        <x:f>B8-C8-D8</x:f>
        <x:v>1730784</x:v>
      </x:c>
      <x:c r="F8" s="8" t="n">
        <x:f>F7+E8</x:f>
        <x:v>6990235</x:v>
      </x:c>
    </x:row>
    <x:row r="9">
      <x:c r="A9" t="inlineStr">
        <x:is>
          <x:t xml:space="preserve">Month 6</x:t>
        </x:is>
      </x:c>
      <x:c r="B9" s="8" t="n">
        <x:f>ROUND('Monthly P&amp;L'!D8*(1+$B$1/100)^5,0)</x:f>
        <x:v>11013104</x:v>
      </x:c>
      <x:c r="C9" s="8" t="n">
        <x:f>ROUND(B9*'Monthly P&amp;L'!B9/100,0)</x:f>
        <x:v>4955897</x:v>
      </x:c>
      <x:c r="D9" s="8" t="n">
        <x:f>'Monthly P&amp;L'!D23</x:f>
        <x:v>4150000</x:v>
      </x:c>
      <x:c r="E9" s="8" t="n">
        <x:f>B9-C9-D9</x:f>
        <x:v>1907207</x:v>
      </x:c>
      <x:c r="F9" s="8" t="n">
        <x:f>F8+E9</x:f>
        <x:v>8897442</x:v>
      </x:c>
    </x:row>
    <x:row r="10">
      <x:c r="A10" t="inlineStr">
        <x:is>
          <x:t xml:space="preserve">Month 7</x:t>
        </x:is>
      </x:c>
      <x:c r="B10" s="8" t="n">
        <x:f>ROUND('Monthly P&amp;L'!D8*(1+$B$1/100)^6,0)</x:f>
        <x:v>11343497</x:v>
      </x:c>
      <x:c r="C10" s="8" t="n">
        <x:f>ROUND(B10*'Monthly P&amp;L'!B9/100,0)</x:f>
        <x:v>5104574</x:v>
      </x:c>
      <x:c r="D10" s="8" t="n">
        <x:f>'Monthly P&amp;L'!D23</x:f>
        <x:v>4150000</x:v>
      </x:c>
      <x:c r="E10" s="8" t="n">
        <x:f>B10-C10-D10</x:f>
        <x:v>2088923</x:v>
      </x:c>
      <x:c r="F10" s="8" t="n">
        <x:f>F9+E10</x:f>
        <x:v>10986365</x:v>
      </x:c>
    </x:row>
    <x:row r="11">
      <x:c r="A11" t="inlineStr">
        <x:is>
          <x:t xml:space="preserve">Month 8</x:t>
        </x:is>
      </x:c>
      <x:c r="B11" s="8" t="n">
        <x:f>ROUND('Monthly P&amp;L'!D8*(1+$B$1/100)^7,0)</x:f>
        <x:v>11683802</x:v>
      </x:c>
      <x:c r="C11" s="8" t="n">
        <x:f>ROUND(B11*'Monthly P&amp;L'!B9/100,0)</x:f>
        <x:v>5257711</x:v>
      </x:c>
      <x:c r="D11" s="8" t="n">
        <x:f>'Monthly P&amp;L'!D23</x:f>
        <x:v>4150000</x:v>
      </x:c>
      <x:c r="E11" s="8" t="n">
        <x:f>B11-C11-D11</x:f>
        <x:v>2276091</x:v>
      </x:c>
      <x:c r="F11" s="8" t="n">
        <x:f>F10+E11</x:f>
        <x:v>13262456</x:v>
      </x:c>
    </x:row>
    <x:row r="12">
      <x:c r="A12" t="inlineStr">
        <x:is>
          <x:t xml:space="preserve">Month 9</x:t>
        </x:is>
      </x:c>
      <x:c r="B12" s="8" t="n">
        <x:f>ROUND('Monthly P&amp;L'!D8*(1+$B$1/100)^8,0)</x:f>
        <x:v>12034316</x:v>
      </x:c>
      <x:c r="C12" s="8" t="n">
        <x:f>ROUND(B12*'Monthly P&amp;L'!B9/100,0)</x:f>
        <x:v>5415442</x:v>
      </x:c>
      <x:c r="D12" s="8" t="n">
        <x:f>'Monthly P&amp;L'!D23</x:f>
        <x:v>4150000</x:v>
      </x:c>
      <x:c r="E12" s="8" t="n">
        <x:f>B12-C12-D12</x:f>
        <x:v>2468874</x:v>
      </x:c>
      <x:c r="F12" s="8" t="n">
        <x:f>F11+E12</x:f>
        <x:v>15731330</x:v>
      </x:c>
    </x:row>
    <x:row r="13">
      <x:c r="A13" t="inlineStr">
        <x:is>
          <x:t xml:space="preserve">Month 10</x:t>
        </x:is>
      </x:c>
      <x:c r="B13" s="8" t="n">
        <x:f>ROUND('Monthly P&amp;L'!D8*(1+$B$1/100)^9,0)</x:f>
        <x:v>12395345</x:v>
      </x:c>
      <x:c r="C13" s="8" t="n">
        <x:f>ROUND(B13*'Monthly P&amp;L'!B9/100,0)</x:f>
        <x:v>5577905</x:v>
      </x:c>
      <x:c r="D13" s="8" t="n">
        <x:f>'Monthly P&amp;L'!D23</x:f>
        <x:v>4150000</x:v>
      </x:c>
      <x:c r="E13" s="8" t="n">
        <x:f>B13-C13-D13</x:f>
        <x:v>2667440</x:v>
      </x:c>
      <x:c r="F13" s="8" t="n">
        <x:f>F12+E13</x:f>
        <x:v>18398770</x:v>
      </x:c>
    </x:row>
    <x:row r="14">
      <x:c r="A14" t="inlineStr">
        <x:is>
          <x:t xml:space="preserve">Month 11</x:t>
        </x:is>
      </x:c>
      <x:c r="B14" s="8" t="n">
        <x:f>ROUND('Monthly P&amp;L'!D8*(1+$B$1/100)^10,0)</x:f>
        <x:v>12767206</x:v>
      </x:c>
      <x:c r="C14" s="8" t="n">
        <x:f>ROUND(B14*'Monthly P&amp;L'!B9/100,0)</x:f>
        <x:v>5745243</x:v>
      </x:c>
      <x:c r="D14" s="8" t="n">
        <x:f>'Monthly P&amp;L'!D23</x:f>
        <x:v>4150000</x:v>
      </x:c>
      <x:c r="E14" s="8" t="n">
        <x:f>B14-C14-D14</x:f>
        <x:v>2871963</x:v>
      </x:c>
      <x:c r="F14" s="8" t="n">
        <x:f>F13+E14</x:f>
        <x:v>21270733</x:v>
      </x:c>
    </x:row>
    <x:row r="15">
      <x:c r="A15" t="inlineStr">
        <x:is>
          <x:t xml:space="preserve">Month 12</x:t>
        </x:is>
      </x:c>
      <x:c r="B15" s="8" t="n">
        <x:f>ROUND('Monthly P&amp;L'!D8*(1+$B$1/100)^11,0)</x:f>
        <x:v>13150222</x:v>
      </x:c>
      <x:c r="C15" s="8" t="n">
        <x:f>ROUND(B15*'Monthly P&amp;L'!B9/100,0)</x:f>
        <x:v>5917600</x:v>
      </x:c>
      <x:c r="D15" s="8" t="n">
        <x:f>'Monthly P&amp;L'!D23</x:f>
        <x:v>4150000</x:v>
      </x:c>
      <x:c r="E15" s="8" t="n">
        <x:f>B15-C15-D15</x:f>
        <x:v>3082622</x:v>
      </x:c>
      <x:c r="F15" s="8" t="n">
        <x:f>F14+E15</x:f>
        <x:v>24353355</x:v>
      </x:c>
    </x:row>
    <x:row r="16">
      <x:c r="A16" s="5" t="inlineStr">
        <x:is>
          <x:t xml:space="preserve">Year total</x:t>
        </x:is>
      </x:c>
      <x:c r="B16" s="8" t="n">
        <x:f>SUM(B4:B15)</x:f>
        <x:v>134824283</x:v>
      </x:c>
      <x:c r="C16" s="8" t="n">
        <x:f>SUM(C4:C15)</x:f>
        <x:v>60670928</x:v>
      </x:c>
      <x:c r="D16" s="8" t="n">
        <x:f>SUM(D4:D15)</x:f>
        <x:v>49800000</x:v>
      </x:c>
      <x:c r="E16" s="8" t="n">
        <x:f>SUM(E4:E15)</x:f>
        <x:v>24353355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5" t="inlineStr">
        <x:is>
          <x:t xml:space="preserve">Assumptions (replace every yellow cell with your own figures)</x:t>
        </x:is>
      </x:c>
    </x:row>
    <x:row r="2">
      <x:c r="A2" s="10" t="inlineStr">
        <x:is>
          <x:t xml:space="preserve">All naira amounts are illustrative examples, not market data. Replace them with your own supplier quotes and package prices.</x:t>
        </x:is>
      </x:c>
    </x:row>
    <x:row r="3">
      <x:c r="A3" s="10" t="inlineStr">
        <x:is>
          <x:t xml:space="preserve">The example month is deliberately modest: a new caterer usually books fewer large events than an established one, so test your own numbers against a slow month first.</x:t>
        </x:is>
      </x:c>
    </x:row>
    <x:row r="4">
      <x:c r="A4" s="10" t="inlineStr">
        <x:is>
          <x:t xml:space="preserve">Direct cost covers food, drinks, gas used in cooking, ice, disposables and event consumables as a share of revenue.</x:t>
        </x:is>
      </x:c>
    </x:row>
    <x:row r="5">
      <x:c r="A5" s="10" t="inlineStr">
        <x:is>
          <x:t xml:space="preserve">State and local government charges vary; use the figures your state health office and LGA give you.</x:t>
        </x:is>
      </x:c>
    </x:row>
    <x:row r="6">
      <x:c r="A6" s="10" t="inlineStr">
        <x:is>
          <x:t xml:space="preserve">VAT is not modelled. Add 7.5% VAT to prices once your turnover passes the small business threshold.</x:t>
        </x:is>
      </x:c>
    </x:row>
    <x:row r="7">
      <x:c r="A7" s="10" t="inlineStr">
        <x:is>
          <x:t xml:space="preserve">Growth on the 12-month sheet starts at 3% a month; set it to zero to test a flat year, or negative to test a price shock.</x:t>
        </x:is>
      </x:c>
    </x:row>
    <x:row r="9">
      <x:c r="A9" s="5" t="inlineStr">
        <x:is>
          <x:t xml:space="preserve">Sources</x:t>
        </x:is>
      </x:c>
    </x:row>
    <x:row r="10">
      <x:c r="A10" t="inlineStr">
        <x:is>
          <x:t xml:space="preserve">Corporate Affairs Commission: New schedule of fees, Official Gazette No. 92 (May 2025): https://news.cac.gov.ng/wp-content/uploads/2025/06/New-Schedule-of-Fees-29th-May-2025.pdf (checked 2026-10-02)</x:t>
        </x:is>
      </x:c>
    </x:row>
    <x:row r="11">
      <x:c r="A11" t="inlineStr">
        <x:is>
          <x:t xml:space="preserve">Corporate Affairs Commission: Extension of implementation date for new fees to 1 October 2025: https://www.cac.gov.ng/public-notice-extension-of-implementation-date-for-new-fees-to-october-1-2025/ (checked 2026-10-02)</x:t>
        </x:is>
      </x:c>
    </x:row>
    <x:row r="12">
      <x:c r="A12" t="inlineStr">
        <x:is>
          <x:t xml:space="preserve">Lagos State Ministry of Health: Environmental and occupational health and safety: https://lagosministryofhealth.org/environmental-occupational-health-and-safety/ (checked 2026-10-02)</x:t>
        </x:is>
      </x:c>
    </x:row>
    <x:row r="13">
      <x:c r="A13" t="inlineStr">
        <x:is>
          <x:t xml:space="preserve">NAFDAC: Micro, small and medium enterprises (MSME): https://nafdac.gov.ng/our-services/msme/ (checked 2026-10-02)</x:t>
        </x:is>
      </x:c>
    </x:row>
    <x:row r="14">
      <x:c r="A14" t="inlineStr">
        <x:is>
          <x:t xml:space="preserve">Nigeria Revenue Service (formerly FIRS): https://nrs.gov.ng/ (checked 2026-10-02)</x:t>
        </x:is>
      </x:c>
    </x:row>
    <x:row r="15">
      <x:c r="A15" t="inlineStr">
        <x:is>
          <x:t xml:space="preserve">Lagos State Internal Revenue Service: https://lirs.gov.ng/ (checked 2026-10-02)</x:t>
        </x:is>
      </x:c>
    </x:row>
    <x:row r="16">
      <x:c r="A16" t="inlineStr">
        <x:is>
          <x:t xml:space="preserve">BDO: Nigeria, new legislation includes important changes to VAT rules: https://www.bdo.global/en-gb/insights/tax/indirect-tax/nigeria-new-legislation-includes-important-changes-to-vat-rules (checked 2026-10-02)</x:t>
        </x:is>
      </x:c>
    </x:row>
    <x:row r="18">
      <x:c r="A18" t="str">
        <x:v>Illustrative figures only, not financial advice. Made by Kaliquid (kaliquid.com).</x:v>
      </x:c>
    </x:row>
  </x:sheetData>
  <x:pageMargins left="0.7" right="0.7" top="0.75" bottom="0.75" header="0.3" footer="0.3"/>
</x:worksheet>
</file>