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d7e98ddc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bbd7d560f2d74f09"/>
    <x:sheet xmlns:r="http://schemas.openxmlformats.org/officeDocument/2006/relationships" name="Monthly P&amp;L" sheetId="2" r:id="R89d9203ee2fc42de"/>
    <x:sheet xmlns:r="http://schemas.openxmlformats.org/officeDocument/2006/relationships" name="12 months" sheetId="3" r:id="R51c37bc9b8e446d6"/>
    <x:sheet xmlns:r="http://schemas.openxmlformats.org/officeDocument/2006/relationships" name="Assumptions and sources" sheetId="4" r:id="R59d4628edd2b43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&quot;₱&quot;#,##0"/>
    <x:numFmt numFmtId="165" formatCode="0.0%"/>
  </x:numFmts>
  <x:fonts count="5">
    <x:font>
      <x:sz val="11"/>
      <x:color theme="1"/>
      <x:name val="Calibri"/>
      <x:family val="2"/>
      <x:scheme val="minor"/>
    </x:font>
    <x:font>
      <x:b/>
      <x:sz val="16"/>
    </x:font>
    <x:font>
      <x:i/>
      <x:color rgb="FF5B6479"/>
    </x:font>
    <x:font>
      <x:b/>
      <x:color rgb="FFFFFFFF"/>
    </x:font>
    <x:font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FF1A3FF0"/>
      </x:patternFill>
    </x:fill>
    <x:fill>
      <x:patternFill patternType="solid">
        <x:fgColor rgb="FFFFF7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/>
    <x:xf numFmtId="0" fontId="2" fillId="0" borderId="0" xfId="0"/>
    <x:xf numFmtId="0" fontId="3" fillId="2" borderId="0" xfId="0"/>
    <x:xf numFmtId="164" fontId="0" fillId="3" borderId="0" xfId="0"/>
    <x:xf numFmtId="0" fontId="4" fillId="0" borderId="0" xfId="0"/>
    <x:xf numFmtId="164" fontId="4" fillId="0" borderId="0" xfId="0"/>
    <x:xf numFmtId="0" fontId="0" fillId="3" borderId="0" xfId="0"/>
    <x:xf numFmtId="164" fontId="0" fillId="0" borderId="0" xfId="0"/>
    <x:xf numFmtId="165" fontId="0" fillId="0" borderId="0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acd8fbccb4073" /><Relationship Type="http://schemas.openxmlformats.org/officeDocument/2006/relationships/theme" Target="/xl/theme/theme1.xml" Id="R9d323d2d3dfa446d" /><Relationship Type="http://schemas.openxmlformats.org/officeDocument/2006/relationships/sharedStrings" Target="/xl/sharedStrings.xml" Id="R094e97e1725e4369" /><Relationship Type="http://schemas.openxmlformats.org/officeDocument/2006/relationships/worksheet" Target="/xl/worksheets/sheet1.xml" Id="Rbbd7d560f2d74f09" /><Relationship Type="http://schemas.openxmlformats.org/officeDocument/2006/relationships/worksheet" Target="/xl/worksheets/sheet2.xml" Id="R89d9203ee2fc42de" /><Relationship Type="http://schemas.openxmlformats.org/officeDocument/2006/relationships/worksheet" Target="/xl/worksheets/sheet3.xml" Id="R51c37bc9b8e446d6" /><Relationship Type="http://schemas.openxmlformats.org/officeDocument/2006/relationships/worksheet" Target="/xl/worksheets/sheet4.xml" Id="R59d4628edd2b43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52" customWidth="1"/>
    <x:col min="2" max="2" width="18" customWidth="1"/>
  </x:cols>
  <x:sheetData>
    <x:row r="1">
      <x:c r="A1" s="1" t="inlineStr">
        <x:is>
          <x:t xml:space="preserve">Catering business plan financial model, Philippines (Excel)</x:t>
        </x:is>
      </x:c>
    </x:row>
    <x:row r="2">
      <x:c r="A2" s="2" t="inlineStr">
        <x:is>
          <x:t xml:space="preserve">Philippines · amounts in PHP · yellow cells are your inputs</x:t>
        </x:is>
      </x:c>
    </x:row>
    <x:row r="4">
      <x:c r="A4" s="3" t="inlineStr">
        <x:is>
          <x:t xml:space="preserve">One-off cost to open</x:t>
        </x:is>
      </x:c>
      <x:c r="B4" s="3" t="inlineStr">
        <x:is>
          <x:t xml:space="preserve">Amount</x:t>
        </x:is>
      </x:c>
    </x:row>
    <x:row r="5">
      <x:c r="A5" t="inlineStr">
        <x:is>
          <x:t xml:space="preserve">Kitchen equipment (burners, ovens, pots, freezer)</x:t>
        </x:is>
      </x:c>
      <x:c r="B5" s="4" t="n">
        <x:v>180000</x:v>
      </x:c>
    </x:row>
    <x:row r="6">
      <x:c r="A6" t="inlineStr">
        <x:is>
          <x:t xml:space="preserve">Chafing dishes, buffet risers and serving utensils</x:t>
        </x:is>
      </x:c>
      <x:c r="B6" s="4" t="n">
        <x:v>120000</x:v>
      </x:c>
    </x:row>
    <x:row r="7">
      <x:c r="A7" t="inlineStr">
        <x:is>
          <x:t xml:space="preserve">Tables, chairs, linens and skirting</x:t>
        </x:is>
      </x:c>
      <x:c r="B7" s="4" t="n">
        <x:v>150000</x:v>
      </x:c>
    </x:row>
    <x:row r="8">
      <x:c r="A8" t="inlineStr">
        <x:is>
          <x:t xml:space="preserve">Vehicle downpayment</x:t>
        </x:is>
      </x:c>
      <x:c r="B8" s="4" t="n">
        <x:v>250000</x:v>
      </x:c>
    </x:row>
    <x:row r="9">
      <x:c r="A9" t="inlineStr">
        <x:is>
          <x:t xml:space="preserve">DTI or SEC, barangay, mayor's, fire and sanitary permits, health certificates</x:t>
        </x:is>
      </x:c>
      <x:c r="B9" s="4" t="n">
        <x:v>25000</x:v>
      </x:c>
    </x:row>
    <x:row r="10">
      <x:c r="A10" t="inlineStr">
        <x:is>
          <x:t xml:space="preserve">Opening food stock, disposables and LPG</x:t>
        </x:is>
      </x:c>
      <x:c r="B10" s="4" t="n">
        <x:v>30000</x:v>
      </x:c>
    </x:row>
    <x:row r="11">
      <x:c r="A11" t="inlineStr">
        <x:is>
          <x:t xml:space="preserve">Logo, photos, social media and tasting event</x:t>
        </x:is>
      </x:c>
      <x:c r="B11" s="4" t="n">
        <x:v>20000</x:v>
      </x:c>
    </x:row>
    <x:row r="12">
      <x:c r="B12" s="4" t="n"/>
    </x:row>
    <x:row r="13">
      <x:c r="B13" s="4" t="n"/>
    </x:row>
    <x:row r="14">
      <x:c r="B14" s="4" t="n"/>
    </x:row>
    <x:row r="15">
      <x:c r="A15" s="5" t="inlineStr">
        <x:is>
          <x:t xml:space="preserve">Total startup cost</x:t>
        </x:is>
      </x:c>
      <x:c r="B15" s="6" t="n">
        <x:f>SUM(B5:B14)</x:f>
        <x:v>775000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</x:cols>
  <x:sheetData>
    <x:row r="1">
      <x:c r="A1" s="3" t="inlineStr">
        <x:is>
          <x:t xml:space="preserve">Revenue line (per month)</x:t>
        </x:is>
      </x:c>
      <x:c r="B1" s="3" t="inlineStr">
        <x:is>
          <x:t xml:space="preserve">Quantity</x:t>
        </x:is>
      </x:c>
      <x:c r="C1" s="3" t="inlineStr">
        <x:is>
          <x:t xml:space="preserve">Price</x:t>
        </x:is>
      </x:c>
      <x:c r="D1" s="3" t="inlineStr">
        <x:is>
          <x:t xml:space="preserve">Revenue</x:t>
        </x:is>
      </x:c>
    </x:row>
    <x:row r="2">
      <x:c r="A2" t="inlineStr">
        <x:is>
          <x:t xml:space="preserve">Wedding packages (example: 150 guests)</x:t>
        </x:is>
      </x:c>
      <x:c r="B2" s="7" t="n">
        <x:v>1</x:v>
      </x:c>
      <x:c r="C2" s="4" t="n">
        <x:v>180000</x:v>
      </x:c>
      <x:c r="D2" s="8" t="n">
        <x:f>B2*C2</x:f>
        <x:v>180000</x:v>
      </x:c>
    </x:row>
    <x:row r="3">
      <x:c r="A3" t="inlineStr">
        <x:is>
          <x:t xml:space="preserve">Debut, christening and birthday packages</x:t>
        </x:is>
      </x:c>
      <x:c r="B3" s="7" t="n">
        <x:v>2</x:v>
      </x:c>
      <x:c r="C3" s="4" t="n">
        <x:v>60000</x:v>
      </x:c>
      <x:c r="D3" s="8" t="n">
        <x:f>B3*C3</x:f>
        <x:v>120000</x:v>
      </x:c>
    </x:row>
    <x:row r="4">
      <x:c r="A4" t="inlineStr">
        <x:is>
          <x:t xml:space="preserve">Corporate packed meals and office events</x:t>
        </x:is>
      </x:c>
      <x:c r="B4" s="7" t="n">
        <x:v>8</x:v>
      </x:c>
      <x:c r="C4" s="4" t="n">
        <x:v>15000</x:v>
      </x:c>
      <x:c r="D4" s="8" t="n">
        <x:f>B4*C4</x:f>
        <x:v>120000</x:v>
      </x:c>
    </x:row>
    <x:row r="5">
      <x:c r="B5" s="7" t="n"/>
      <x:c r="C5" s="7" t="n"/>
      <x:c r="D5" s="8" t="n">
        <x:f>B5*C5</x:f>
        <x:v>0</x:v>
      </x:c>
    </x:row>
    <x:row r="6">
      <x:c r="B6" s="7" t="n"/>
      <x:c r="C6" s="7" t="n"/>
      <x:c r="D6" s="8" t="n">
        <x:f>B6*C6</x:f>
        <x:v>0</x:v>
      </x:c>
    </x:row>
    <x:row r="8">
      <x:c r="A8" s="5" t="inlineStr">
        <x:is>
          <x:t xml:space="preserve">Total revenue</x:t>
        </x:is>
      </x:c>
      <x:c r="D8" s="8" t="n">
        <x:f>SUM(D2:D6)</x:f>
        <x:v>420000</x:v>
      </x:c>
    </x:row>
    <x:row r="9">
      <x:c r="A9" t="inlineStr">
        <x:is>
          <x:t xml:space="preserve">Direct costs (food, ingredients, event consumables) %</x:t>
        </x:is>
      </x:c>
      <x:c r="B9" s="7" t="n">
        <x:v>42</x:v>
      </x:c>
    </x:row>
    <x:row r="10">
      <x:c r="A10" t="inlineStr">
        <x:is>
          <x:t xml:space="preserve">Direct costs</x:t>
        </x:is>
      </x:c>
      <x:c r="D10" s="8" t="n">
        <x:f>ROUND(D8*B9/100,0)</x:f>
        <x:v>176400</x:v>
      </x:c>
    </x:row>
    <x:row r="11">
      <x:c r="A11" s="5" t="inlineStr">
        <x:is>
          <x:t xml:space="preserve">Gross profit</x:t>
        </x:is>
      </x:c>
      <x:c r="D11" s="8" t="n">
        <x:f>D8-D10</x:f>
        <x:v>243600</x:v>
      </x:c>
    </x:row>
    <x:row r="13">
      <x:c r="A13" s="3" t="inlineStr">
        <x:is>
          <x:t xml:space="preserve">Fixed monthly cost</x:t>
        </x:is>
      </x:c>
      <x:c r="B13" s="3" t="inlineStr">
        <x:is>
          <x:t xml:space="preserve"/>
        </x:is>
      </x:c>
      <x:c r="C13" s="3" t="inlineStr">
        <x:is>
          <x:t xml:space="preserve"/>
        </x:is>
      </x:c>
      <x:c r="D13" s="3" t="inlineStr">
        <x:is>
          <x:t xml:space="preserve">Amount</x:t>
        </x:is>
      </x:c>
    </x:row>
    <x:row r="14">
      <x:c r="A14" t="inlineStr">
        <x:is>
          <x:t xml:space="preserve">Cooks, servers and on-call event staff</x:t>
        </x:is>
      </x:c>
      <x:c r="D14" s="4" t="n">
        <x:v>90000</x:v>
      </x:c>
    </x:row>
    <x:row r="15">
      <x:c r="A15" t="inlineStr">
        <x:is>
          <x:t xml:space="preserve">Kitchen rent</x:t>
        </x:is>
      </x:c>
      <x:c r="D15" s="4" t="n">
        <x:v>25000</x:v>
      </x:c>
    </x:row>
    <x:row r="16">
      <x:c r="A16" t="inlineStr">
        <x:is>
          <x:t xml:space="preserve">Electricity, water and LPG (fixed portion)</x:t>
        </x:is>
      </x:c>
      <x:c r="D16" s="4" t="n">
        <x:v>12000</x:v>
      </x:c>
    </x:row>
    <x:row r="17">
      <x:c r="A17" t="inlineStr">
        <x:is>
          <x:t xml:space="preserve">Vehicle fuel and maintenance</x:t>
        </x:is>
      </x:c>
      <x:c r="D17" s="4" t="n">
        <x:v>10000</x:v>
      </x:c>
    </x:row>
    <x:row r="18">
      <x:c r="A18" t="inlineStr">
        <x:is>
          <x:t xml:space="preserve">Marketing and online ads</x:t>
        </x:is>
      </x:c>
      <x:c r="D18" s="4" t="n">
        <x:v>8000</x:v>
      </x:c>
    </x:row>
    <x:row r="19">
      <x:c r="A19" t="inlineStr">
        <x:is>
          <x:t xml:space="preserve">Owner salary</x:t>
        </x:is>
      </x:c>
      <x:c r="D19" s="4" t="n">
        <x:v>40000</x:v>
      </x:c>
    </x:row>
    <x:row r="20">
      <x:c r="A20" t="inlineStr">
        <x:is>
          <x:t xml:space="preserve">Bookkeeping and tax filing</x:t>
        </x:is>
      </x:c>
      <x:c r="D20" s="4" t="n">
        <x:v>5000</x:v>
      </x:c>
    </x:row>
    <x:row r="21">
      <x:c r="D21" s="4" t="n"/>
    </x:row>
    <x:row r="22">
      <x:c r="D22" s="4" t="n"/>
    </x:row>
    <x:row r="23">
      <x:c r="A23" s="5" t="inlineStr">
        <x:is>
          <x:t xml:space="preserve">Total fixed costs</x:t>
        </x:is>
      </x:c>
      <x:c r="D23" s="8" t="n">
        <x:f>SUM(D14:D22)</x:f>
        <x:v>190000</x:v>
      </x:c>
    </x:row>
    <x:row r="25">
      <x:c r="A25" s="5" t="inlineStr">
        <x:is>
          <x:t xml:space="preserve">Net profit per month</x:t>
        </x:is>
      </x:c>
      <x:c r="D25" s="6" t="n">
        <x:f>D11-D23</x:f>
        <x:v>53600</x:v>
      </x:c>
    </x:row>
    <x:row r="26">
      <x:c r="A26" t="inlineStr">
        <x:is>
          <x:t xml:space="preserve">Net margin</x:t>
        </x:is>
      </x:c>
      <x:c r="D26" s="9" t="n">
        <x:f>IF(D8=0,0,D25/D8)</x:f>
        <x:v>0.12761904761904763</x:v>
      </x:c>
    </x:row>
    <x:row r="27">
      <x:c r="A27" t="inlineStr">
        <x:is>
          <x:t xml:space="preserve">Break-even revenue per month</x:t>
        </x:is>
      </x:c>
      <x:c r="D27" s="8" t="n">
        <x:f>IF(B9&gt;=100,0,ROUND(D23/(1-B9/100),0))</x:f>
        <x:v>327586</x:v>
      </x:c>
    </x:row>
    <x:row r="28">
      <x:c r="A28" t="inlineStr">
        <x:is>
          <x:t xml:space="preserve">Months to earn back the startup cost</x:t>
        </x:is>
      </x:c>
      <x:c r="D28" t="n">
        <x:f>IF(D25&lt;=0,"not at this profit",ROUNDUP('Startup costs'!B15/D25,0))</x:f>
        <x:v>15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0" customWidth="1"/>
  </x:cols>
  <x:sheetData>
    <x:row r="1">
      <x:c r="A1" t="inlineStr">
        <x:is>
          <x:t xml:space="preserve">Monthly growth in revenue %</x:t>
        </x:is>
      </x:c>
      <x:c r="B1" s="7" t="n">
        <x:v>3</x:v>
      </x:c>
    </x:row>
    <x:row r="3">
      <x:c r="A3" s="3" t="inlineStr">
        <x:is>
          <x:t xml:space="preserve">Month</x:t>
        </x:is>
      </x:c>
      <x:c r="B3" s="3" t="inlineStr">
        <x:is>
          <x:t xml:space="preserve">Revenue</x:t>
        </x:is>
      </x:c>
      <x:c r="C3" s="3" t="inlineStr">
        <x:is>
          <x:t xml:space="preserve">Direct costs</x:t>
        </x:is>
      </x:c>
      <x:c r="D3" s="3" t="inlineStr">
        <x:is>
          <x:t xml:space="preserve">Fixed costs</x:t>
        </x:is>
      </x:c>
      <x:c r="E3" s="3" t="inlineStr">
        <x:is>
          <x:t xml:space="preserve">Net profit</x:t>
        </x:is>
      </x:c>
      <x:c r="F3" s="3" t="inlineStr">
        <x:is>
          <x:t xml:space="preserve">Cumulative</x:t>
        </x:is>
      </x:c>
    </x:row>
    <x:row r="4">
      <x:c r="A4" t="inlineStr">
        <x:is>
          <x:t xml:space="preserve">Month 1</x:t>
        </x:is>
      </x:c>
      <x:c r="B4" s="8" t="n">
        <x:f>ROUND('Monthly P&amp;L'!D8*(1+$B$1/100)^0,0)</x:f>
        <x:v>420000</x:v>
      </x:c>
      <x:c r="C4" s="8" t="n">
        <x:f>ROUND(B4*'Monthly P&amp;L'!B9/100,0)</x:f>
        <x:v>176400</x:v>
      </x:c>
      <x:c r="D4" s="8" t="n">
        <x:f>'Monthly P&amp;L'!D23</x:f>
        <x:v>190000</x:v>
      </x:c>
      <x:c r="E4" s="8" t="n">
        <x:f>B4-C4-D4</x:f>
        <x:v>53600</x:v>
      </x:c>
      <x:c r="F4" s="8" t="n">
        <x:f>E4</x:f>
        <x:v>53600</x:v>
      </x:c>
    </x:row>
    <x:row r="5">
      <x:c r="A5" t="inlineStr">
        <x:is>
          <x:t xml:space="preserve">Month 2</x:t>
        </x:is>
      </x:c>
      <x:c r="B5" s="8" t="n">
        <x:f>ROUND('Monthly P&amp;L'!D8*(1+$B$1/100)^1,0)</x:f>
        <x:v>432600</x:v>
      </x:c>
      <x:c r="C5" s="8" t="n">
        <x:f>ROUND(B5*'Monthly P&amp;L'!B9/100,0)</x:f>
        <x:v>181692</x:v>
      </x:c>
      <x:c r="D5" s="8" t="n">
        <x:f>'Monthly P&amp;L'!D23</x:f>
        <x:v>190000</x:v>
      </x:c>
      <x:c r="E5" s="8" t="n">
        <x:f>B5-C5-D5</x:f>
        <x:v>60908</x:v>
      </x:c>
      <x:c r="F5" s="8" t="n">
        <x:f>F4+E5</x:f>
        <x:v>114508</x:v>
      </x:c>
    </x:row>
    <x:row r="6">
      <x:c r="A6" t="inlineStr">
        <x:is>
          <x:t xml:space="preserve">Month 3</x:t>
        </x:is>
      </x:c>
      <x:c r="B6" s="8" t="n">
        <x:f>ROUND('Monthly P&amp;L'!D8*(1+$B$1/100)^2,0)</x:f>
        <x:v>445578</x:v>
      </x:c>
      <x:c r="C6" s="8" t="n">
        <x:f>ROUND(B6*'Monthly P&amp;L'!B9/100,0)</x:f>
        <x:v>187143</x:v>
      </x:c>
      <x:c r="D6" s="8" t="n">
        <x:f>'Monthly P&amp;L'!D23</x:f>
        <x:v>190000</x:v>
      </x:c>
      <x:c r="E6" s="8" t="n">
        <x:f>B6-C6-D6</x:f>
        <x:v>68435</x:v>
      </x:c>
      <x:c r="F6" s="8" t="n">
        <x:f>F5+E6</x:f>
        <x:v>182943</x:v>
      </x:c>
    </x:row>
    <x:row r="7">
      <x:c r="A7" t="inlineStr">
        <x:is>
          <x:t xml:space="preserve">Month 4</x:t>
        </x:is>
      </x:c>
      <x:c r="B7" s="8" t="n">
        <x:f>ROUND('Monthly P&amp;L'!D8*(1+$B$1/100)^3,0)</x:f>
        <x:v>458945</x:v>
      </x:c>
      <x:c r="C7" s="8" t="n">
        <x:f>ROUND(B7*'Monthly P&amp;L'!B9/100,0)</x:f>
        <x:v>192757</x:v>
      </x:c>
      <x:c r="D7" s="8" t="n">
        <x:f>'Monthly P&amp;L'!D23</x:f>
        <x:v>190000</x:v>
      </x:c>
      <x:c r="E7" s="8" t="n">
        <x:f>B7-C7-D7</x:f>
        <x:v>76188</x:v>
      </x:c>
      <x:c r="F7" s="8" t="n">
        <x:f>F6+E7</x:f>
        <x:v>259131</x:v>
      </x:c>
    </x:row>
    <x:row r="8">
      <x:c r="A8" t="inlineStr">
        <x:is>
          <x:t xml:space="preserve">Month 5</x:t>
        </x:is>
      </x:c>
      <x:c r="B8" s="8" t="n">
        <x:f>ROUND('Monthly P&amp;L'!D8*(1+$B$1/100)^4,0)</x:f>
        <x:v>472714</x:v>
      </x:c>
      <x:c r="C8" s="8" t="n">
        <x:f>ROUND(B8*'Monthly P&amp;L'!B9/100,0)</x:f>
        <x:v>198540</x:v>
      </x:c>
      <x:c r="D8" s="8" t="n">
        <x:f>'Monthly P&amp;L'!D23</x:f>
        <x:v>190000</x:v>
      </x:c>
      <x:c r="E8" s="8" t="n">
        <x:f>B8-C8-D8</x:f>
        <x:v>84174</x:v>
      </x:c>
      <x:c r="F8" s="8" t="n">
        <x:f>F7+E8</x:f>
        <x:v>343305</x:v>
      </x:c>
    </x:row>
    <x:row r="9">
      <x:c r="A9" t="inlineStr">
        <x:is>
          <x:t xml:space="preserve">Month 6</x:t>
        </x:is>
      </x:c>
      <x:c r="B9" s="8" t="n">
        <x:f>ROUND('Monthly P&amp;L'!D8*(1+$B$1/100)^5,0)</x:f>
        <x:v>486895</x:v>
      </x:c>
      <x:c r="C9" s="8" t="n">
        <x:f>ROUND(B9*'Monthly P&amp;L'!B9/100,0)</x:f>
        <x:v>204496</x:v>
      </x:c>
      <x:c r="D9" s="8" t="n">
        <x:f>'Monthly P&amp;L'!D23</x:f>
        <x:v>190000</x:v>
      </x:c>
      <x:c r="E9" s="8" t="n">
        <x:f>B9-C9-D9</x:f>
        <x:v>92399</x:v>
      </x:c>
      <x:c r="F9" s="8" t="n">
        <x:f>F8+E9</x:f>
        <x:v>435704</x:v>
      </x:c>
    </x:row>
    <x:row r="10">
      <x:c r="A10" t="inlineStr">
        <x:is>
          <x:t xml:space="preserve">Month 7</x:t>
        </x:is>
      </x:c>
      <x:c r="B10" s="8" t="n">
        <x:f>ROUND('Monthly P&amp;L'!D8*(1+$B$1/100)^6,0)</x:f>
        <x:v>501502</x:v>
      </x:c>
      <x:c r="C10" s="8" t="n">
        <x:f>ROUND(B10*'Monthly P&amp;L'!B9/100,0)</x:f>
        <x:v>210631</x:v>
      </x:c>
      <x:c r="D10" s="8" t="n">
        <x:f>'Monthly P&amp;L'!D23</x:f>
        <x:v>190000</x:v>
      </x:c>
      <x:c r="E10" s="8" t="n">
        <x:f>B10-C10-D10</x:f>
        <x:v>100871</x:v>
      </x:c>
      <x:c r="F10" s="8" t="n">
        <x:f>F9+E10</x:f>
        <x:v>536575</x:v>
      </x:c>
    </x:row>
    <x:row r="11">
      <x:c r="A11" t="inlineStr">
        <x:is>
          <x:t xml:space="preserve">Month 8</x:t>
        </x:is>
      </x:c>
      <x:c r="B11" s="8" t="n">
        <x:f>ROUND('Monthly P&amp;L'!D8*(1+$B$1/100)^7,0)</x:f>
        <x:v>516547</x:v>
      </x:c>
      <x:c r="C11" s="8" t="n">
        <x:f>ROUND(B11*'Monthly P&amp;L'!B9/100,0)</x:f>
        <x:v>216950</x:v>
      </x:c>
      <x:c r="D11" s="8" t="n">
        <x:f>'Monthly P&amp;L'!D23</x:f>
        <x:v>190000</x:v>
      </x:c>
      <x:c r="E11" s="8" t="n">
        <x:f>B11-C11-D11</x:f>
        <x:v>109597</x:v>
      </x:c>
      <x:c r="F11" s="8" t="n">
        <x:f>F10+E11</x:f>
        <x:v>646172</x:v>
      </x:c>
    </x:row>
    <x:row r="12">
      <x:c r="A12" t="inlineStr">
        <x:is>
          <x:t xml:space="preserve">Month 9</x:t>
        </x:is>
      </x:c>
      <x:c r="B12" s="8" t="n">
        <x:f>ROUND('Monthly P&amp;L'!D8*(1+$B$1/100)^8,0)</x:f>
        <x:v>532043</x:v>
      </x:c>
      <x:c r="C12" s="8" t="n">
        <x:f>ROUND(B12*'Monthly P&amp;L'!B9/100,0)</x:f>
        <x:v>223458</x:v>
      </x:c>
      <x:c r="D12" s="8" t="n">
        <x:f>'Monthly P&amp;L'!D23</x:f>
        <x:v>190000</x:v>
      </x:c>
      <x:c r="E12" s="8" t="n">
        <x:f>B12-C12-D12</x:f>
        <x:v>118585</x:v>
      </x:c>
      <x:c r="F12" s="8" t="n">
        <x:f>F11+E12</x:f>
        <x:v>764757</x:v>
      </x:c>
    </x:row>
    <x:row r="13">
      <x:c r="A13" t="inlineStr">
        <x:is>
          <x:t xml:space="preserve">Month 10</x:t>
        </x:is>
      </x:c>
      <x:c r="B13" s="8" t="n">
        <x:f>ROUND('Monthly P&amp;L'!D8*(1+$B$1/100)^9,0)</x:f>
        <x:v>548005</x:v>
      </x:c>
      <x:c r="C13" s="8" t="n">
        <x:f>ROUND(B13*'Monthly P&amp;L'!B9/100,0)</x:f>
        <x:v>230162</x:v>
      </x:c>
      <x:c r="D13" s="8" t="n">
        <x:f>'Monthly P&amp;L'!D23</x:f>
        <x:v>190000</x:v>
      </x:c>
      <x:c r="E13" s="8" t="n">
        <x:f>B13-C13-D13</x:f>
        <x:v>127843</x:v>
      </x:c>
      <x:c r="F13" s="8" t="n">
        <x:f>F12+E13</x:f>
        <x:v>892600</x:v>
      </x:c>
    </x:row>
    <x:row r="14">
      <x:c r="A14" t="inlineStr">
        <x:is>
          <x:t xml:space="preserve">Month 11</x:t>
        </x:is>
      </x:c>
      <x:c r="B14" s="8" t="n">
        <x:f>ROUND('Monthly P&amp;L'!D8*(1+$B$1/100)^10,0)</x:f>
        <x:v>564445</x:v>
      </x:c>
      <x:c r="C14" s="8" t="n">
        <x:f>ROUND(B14*'Monthly P&amp;L'!B9/100,0)</x:f>
        <x:v>237067</x:v>
      </x:c>
      <x:c r="D14" s="8" t="n">
        <x:f>'Monthly P&amp;L'!D23</x:f>
        <x:v>190000</x:v>
      </x:c>
      <x:c r="E14" s="8" t="n">
        <x:f>B14-C14-D14</x:f>
        <x:v>137378</x:v>
      </x:c>
      <x:c r="F14" s="8" t="n">
        <x:f>F13+E14</x:f>
        <x:v>1029978</x:v>
      </x:c>
    </x:row>
    <x:row r="15">
      <x:c r="A15" t="inlineStr">
        <x:is>
          <x:t xml:space="preserve">Month 12</x:t>
        </x:is>
      </x:c>
      <x:c r="B15" s="8" t="n">
        <x:f>ROUND('Monthly P&amp;L'!D8*(1+$B$1/100)^11,0)</x:f>
        <x:v>581378</x:v>
      </x:c>
      <x:c r="C15" s="8" t="n">
        <x:f>ROUND(B15*'Monthly P&amp;L'!B9/100,0)</x:f>
        <x:v>244179</x:v>
      </x:c>
      <x:c r="D15" s="8" t="n">
        <x:f>'Monthly P&amp;L'!D23</x:f>
        <x:v>190000</x:v>
      </x:c>
      <x:c r="E15" s="8" t="n">
        <x:f>B15-C15-D15</x:f>
        <x:v>147199</x:v>
      </x:c>
      <x:c r="F15" s="8" t="n">
        <x:f>F14+E15</x:f>
        <x:v>1177177</x:v>
      </x:c>
    </x:row>
    <x:row r="16">
      <x:c r="A16" s="5" t="inlineStr">
        <x:is>
          <x:t xml:space="preserve">Year total</x:t>
        </x:is>
      </x:c>
      <x:c r="B16" s="8" t="n">
        <x:f>SUM(B4:B15)</x:f>
        <x:v>5960652</x:v>
      </x:c>
      <x:c r="C16" s="8" t="n">
        <x:f>SUM(C4:C15)</x:f>
        <x:v>2503475</x:v>
      </x:c>
      <x:c r="D16" s="8" t="n">
        <x:f>SUM(D4:D15)</x:f>
        <x:v>2280000</x:v>
      </x:c>
      <x:c r="E16" s="8" t="n">
        <x:f>SUM(E4:E15)</x:f>
        <x:v>1177177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5" t="inlineStr">
        <x:is>
          <x:t xml:space="preserve">Assumptions (replace every yellow cell with your own figures)</x:t>
        </x:is>
      </x:c>
    </x:row>
    <x:row r="2">
      <x:c r="A2" s="10" t="inlineStr">
        <x:is>
          <x:t xml:space="preserve">All peso amounts are illustrative examples, not market data. Replace them with your own supplier quotes and package prices.</x:t>
        </x:is>
      </x:c>
    </x:row>
    <x:row r="3">
      <x:c r="A3" s="10" t="inlineStr">
        <x:is>
          <x:t xml:space="preserve">The example month is deliberately modest: a new caterer usually books fewer large events than an established one, so test your own numbers against a slow month first.</x:t>
        </x:is>
      </x:c>
    </x:row>
    <x:row r="4">
      <x:c r="A4" s="10" t="inlineStr">
        <x:is>
          <x:t xml:space="preserve">Direct cost covers food, rice, drinks, disposables and event consumables as a share of package revenue.</x:t>
        </x:is>
      </x:c>
    </x:row>
    <x:row r="5">
      <x:c r="A5" s="10" t="inlineStr">
        <x:is>
          <x:t xml:space="preserve">Permit fees vary by LGU; use the assessment from your Business Permits and Licensing Office.</x:t>
        </x:is>
      </x:c>
    </x:row>
    <x:row r="6">
      <x:c r="A6" s="10" t="inlineStr">
        <x:is>
          <x:t xml:space="preserve">VAT is not modelled. Add 12% VAT to your prices once you register for VAT above the ₱3 million threshold.</x:t>
        </x:is>
      </x:c>
    </x:row>
    <x:row r="7">
      <x:c r="A7" s="10" t="inlineStr">
        <x:is>
          <x:t xml:space="preserve">Growth on the 12-month sheet starts at 3% a month; set it to zero to test a flat year.</x:t>
        </x:is>
      </x:c>
    </x:row>
    <x:row r="9">
      <x:c r="A9" s="5" t="inlineStr">
        <x:is>
          <x:t xml:space="preserve">Sources</x:t>
        </x:is>
      </x:c>
    </x:row>
    <x:row r="10">
      <x:c r="A10" t="inlineStr">
        <x:is>
          <x:t xml:space="preserve">DTI Business Name Registration System: Frequently asked questions: https://bnrs.dti.gov.ph/faq (checked 2026-10-02)</x:t>
        </x:is>
      </x:c>
    </x:row>
    <x:row r="11">
      <x:c r="A11" t="inlineStr">
        <x:is>
          <x:t xml:space="preserve">DTI: Business registration and permits: https://www.dti.gov.ph/dti-business-center/dti-business-registration-permits (checked 2026-10-02)</x:t>
        </x:is>
      </x:c>
    </x:row>
    <x:row r="12">
      <x:c r="A12" t="inlineStr">
        <x:is>
          <x:t xml:space="preserve">Bureau of Internal Revenue: Ease of Paying Taxes Act flyer: https://bir-cdn.bir.gov.ph/BIR/pdf/flyer-eopt.pdf (checked 2026-10-02)</x:t>
        </x:is>
      </x:c>
    </x:row>
    <x:row r="13">
      <x:c r="A13" t="inlineStr">
        <x:is>
          <x:t xml:space="preserve">Bureau of Internal Revenue: BIR Form 1901 (January 2024): https://bir-cdn.bir.gov.ph/BIR/pdf/1901%20January%202024%20ENCS_final.pdf (checked 2026-10-02)</x:t>
        </x:is>
      </x:c>
    </x:row>
    <x:row r="14">
      <x:c r="A14" t="inlineStr">
        <x:is>
          <x:t xml:space="preserve">Lawphil: Presidential Decree 856, Code on Sanitation of the Philippines: https://lawphil.net/statutes/presdecs/pd1975/pd_856_1975.html (checked 2026-10-02)</x:t>
        </x:is>
      </x:c>
    </x:row>
    <x:row r="15">
      <x:c r="A15" t="inlineStr">
        <x:is>
          <x:t xml:space="preserve">Supreme Court E-Library: DOH Administrative Order 2014-0029 on licensing of food establishments: https://elibrary.judiciary.gov.ph/thebookshelf/showdocs/10/78965 (checked 2026-10-02)</x:t>
        </x:is>
      </x:c>
    </x:row>
    <x:row r="16">
      <x:c r="A16" t="inlineStr">
        <x:is>
          <x:t xml:space="preserve">Bureau of Fire Protection: Citizen's Charter updates (FSIC processing): https://bfp.gov.ph/wp-content/uploads/2021/12/1-CY-2021-Updates-on-BFP-Citizens-Charter-for-ARTA-Final.pdf (checked 2026-10-02)</x:t>
        </x:is>
      </x:c>
    </x:row>
    <x:row r="17">
      <x:c r="A17" t="inlineStr">
        <x:is>
          <x:t xml:space="preserve">Lawphil: Republic Act 11976, Ease of Paying Taxes Act: https://lawphil.net/statutes/repacts/ra2024/ra_11976_2024.html (checked 2026-10-02)</x:t>
        </x:is>
      </x:c>
    </x:row>
    <x:row r="19">
      <x:c r="A19" t="str">
        <x:v>Illustrative figures only, not financial advice. Made by Kaliquid (kaliquid.com).</x:v>
      </x:c>
    </x:row>
  </x:sheetData>
  <x:pageMargins left="0.7" right="0.7" top="0.75" bottom="0.75" header="0.3" footer="0.3"/>
</x:worksheet>
</file>