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2d17cd2fe4e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up costs" sheetId="1" r:id="Raba6f99a98f2425c"/>
    <x:sheet xmlns:r="http://schemas.openxmlformats.org/officeDocument/2006/relationships" name="Monthly P&amp;L" sheetId="2" r:id="R0e2b1f18f9c34662"/>
    <x:sheet xmlns:r="http://schemas.openxmlformats.org/officeDocument/2006/relationships" name="12 months" sheetId="3" r:id="Re19f773d8fcb4470"/>
    <x:sheet xmlns:r="http://schemas.openxmlformats.org/officeDocument/2006/relationships" name="Assumptions and sources" sheetId="4" r:id="R3df080a657be478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164" formatCode="&quot;$&quot;#,##0"/>
    <x:numFmt numFmtId="165" formatCode="0.0%"/>
  </x:numFmts>
  <x:fonts count="5">
    <x:font>
      <x:sz val="11"/>
      <x:color theme="1"/>
      <x:name val="Calibri"/>
      <x:family val="2"/>
      <x:scheme val="minor"/>
    </x:font>
    <x:font>
      <x:b/>
      <x:sz val="16"/>
    </x:font>
    <x:font>
      <x:i/>
      <x:color rgb="FF5B6479"/>
    </x:font>
    <x:font>
      <x:b/>
      <x:color rgb="FFFFFFFF"/>
    </x:font>
    <x:font>
      <x:b/>
    </x:font>
  </x:fonts>
  <x:fills count="4">
    <x:fill>
      <x:patternFill patternType="none"/>
    </x:fill>
    <x:fill>
      <x:patternFill patternType="gray125"/>
    </x:fill>
    <x:fill>
      <x:patternFill patternType="solid">
        <x:fgColor rgb="FF1A3FF0"/>
      </x:patternFill>
    </x:fill>
    <x:fill>
      <x:patternFill patternType="solid">
        <x:fgColor rgb="FFFFF7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/>
    <x:xf numFmtId="0" fontId="2" fillId="0" borderId="0" xfId="0"/>
    <x:xf numFmtId="0" fontId="3" fillId="2" borderId="0" xfId="0"/>
    <x:xf numFmtId="164" fontId="0" fillId="3" borderId="0" xfId="0"/>
    <x:xf numFmtId="0" fontId="4" fillId="0" borderId="0" xfId="0"/>
    <x:xf numFmtId="164" fontId="4" fillId="0" borderId="0" xfId="0"/>
    <x:xf numFmtId="0" fontId="0" fillId="3" borderId="0" xfId="0"/>
    <x:xf numFmtId="164" fontId="0" fillId="0" borderId="0" xfId="0"/>
    <x:xf numFmtId="165" fontId="0" fillId="0" borderId="0" xfId="0"/>
    <x:xf numFmtId="0" fontId="0" fillId="0" borderId="0" xfId="0" applyAlignment="1">
      <x:alignment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5b864e9f4740d1" /><Relationship Type="http://schemas.openxmlformats.org/officeDocument/2006/relationships/theme" Target="/xl/theme/theme1.xml" Id="R1350385e42a04868" /><Relationship Type="http://schemas.openxmlformats.org/officeDocument/2006/relationships/sharedStrings" Target="/xl/sharedStrings.xml" Id="R142bcaf43e654aa4" /><Relationship Type="http://schemas.openxmlformats.org/officeDocument/2006/relationships/worksheet" Target="/xl/worksheets/sheet1.xml" Id="Raba6f99a98f2425c" /><Relationship Type="http://schemas.openxmlformats.org/officeDocument/2006/relationships/worksheet" Target="/xl/worksheets/sheet2.xml" Id="R0e2b1f18f9c34662" /><Relationship Type="http://schemas.openxmlformats.org/officeDocument/2006/relationships/worksheet" Target="/xl/worksheets/sheet3.xml" Id="Re19f773d8fcb4470" /><Relationship Type="http://schemas.openxmlformats.org/officeDocument/2006/relationships/worksheet" Target="/xl/worksheets/sheet4.xml" Id="R3df080a657be478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52" customWidth="1"/>
    <x:col min="2" max="2" width="18" customWidth="1"/>
  </x:cols>
  <x:sheetData>
    <x:row r="1">
      <x:c r="A1" s="1" t="inlineStr">
        <x:is>
          <x:t xml:space="preserve">Catering business plan financial model (Excel)</x:t>
        </x:is>
      </x:c>
    </x:row>
    <x:row r="2">
      <x:c r="A2" s="2" t="inlineStr">
        <x:is>
          <x:t xml:space="preserve">United States · amounts in USD · yellow cells are your inputs</x:t>
        </x:is>
      </x:c>
    </x:row>
    <x:row r="4">
      <x:c r="A4" s="3" t="inlineStr">
        <x:is>
          <x:t xml:space="preserve">One-off cost to open</x:t>
        </x:is>
      </x:c>
      <x:c r="B4" s="3" t="inlineStr">
        <x:is>
          <x:t xml:space="preserve">Amount</x:t>
        </x:is>
      </x:c>
    </x:row>
    <x:row r="5">
      <x:c r="A5" t="inlineStr">
        <x:is>
          <x:t xml:space="preserve">Commissary kitchen deposit and first month</x:t>
        </x:is>
      </x:c>
      <x:c r="B5" s="4" t="n">
        <x:v>2500</x:v>
      </x:c>
    </x:row>
    <x:row r="6">
      <x:c r="A6" t="inlineStr">
        <x:is>
          <x:t xml:space="preserve">Hot and cold holding equipment (chafers, hotel pans, insulated carriers)</x:t>
        </x:is>
      </x:c>
      <x:c r="B6" s="4" t="n">
        <x:v>9000</x:v>
      </x:c>
    </x:row>
    <x:row r="7">
      <x:c r="A7" t="inlineStr">
        <x:is>
          <x:t xml:space="preserve">Serveware, linens and smallwares</x:t>
        </x:is>
      </x:c>
      <x:c r="B7" s="4" t="n">
        <x:v>4500</x:v>
      </x:c>
    </x:row>
    <x:row r="8">
      <x:c r="A8" t="inlineStr">
        <x:is>
          <x:t xml:space="preserve">Used refrigerated van (down payment)</x:t>
        </x:is>
      </x:c>
      <x:c r="B8" s="4" t="n">
        <x:v>12000</x:v>
      </x:c>
    </x:row>
    <x:row r="9">
      <x:c r="A9" t="inlineStr">
        <x:is>
          <x:t xml:space="preserve">Permits, plan review and food manager exam</x:t>
        </x:is>
      </x:c>
      <x:c r="B9" s="4" t="n">
        <x:v>1200</x:v>
      </x:c>
    </x:row>
    <x:row r="10">
      <x:c r="A10" t="inlineStr">
        <x:is>
          <x:t xml:space="preserve">Insurance down payment</x:t>
        </x:is>
      </x:c>
      <x:c r="B10" s="4" t="n">
        <x:v>1500</x:v>
      </x:c>
    </x:row>
    <x:row r="11">
      <x:c r="A11" t="inlineStr">
        <x:is>
          <x:t xml:space="preserve">Website, photography and tasting menu</x:t>
        </x:is>
      </x:c>
      <x:c r="B11" s="4" t="n">
        <x:v>2000</x:v>
      </x:c>
    </x:row>
    <x:row r="12">
      <x:c r="A12" t="inlineStr">
        <x:is>
          <x:t xml:space="preserve">Legal and accounting setup</x:t>
        </x:is>
      </x:c>
      <x:c r="B12" s="4" t="n">
        <x:v>1000</x:v>
      </x:c>
    </x:row>
    <x:row r="13">
      <x:c r="A13" t="inlineStr">
        <x:is>
          <x:t xml:space="preserve">Opening food inventory and packaging</x:t>
        </x:is>
      </x:c>
      <x:c r="B13" s="4" t="n">
        <x:v>1500</x:v>
      </x:c>
    </x:row>
    <x:row r="14">
      <x:c r="B14" s="4" t="n"/>
    </x:row>
    <x:row r="15">
      <x:c r="B15" s="4" t="n"/>
    </x:row>
    <x:row r="16">
      <x:c r="B16" s="4" t="n"/>
    </x:row>
    <x:row r="17">
      <x:c r="A17" s="5" t="inlineStr">
        <x:is>
          <x:t xml:space="preserve">Total startup cost</x:t>
        </x:is>
      </x:c>
      <x:c r="B17" s="6" t="n">
        <x:f>SUM(B5:B16)</x:f>
        <x:v>35200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</x:cols>
  <x:sheetData>
    <x:row r="1">
      <x:c r="A1" s="3" t="inlineStr">
        <x:is>
          <x:t xml:space="preserve">Revenue line (per month)</x:t>
        </x:is>
      </x:c>
      <x:c r="B1" s="3" t="inlineStr">
        <x:is>
          <x:t xml:space="preserve">Quantity</x:t>
        </x:is>
      </x:c>
      <x:c r="C1" s="3" t="inlineStr">
        <x:is>
          <x:t xml:space="preserve">Price</x:t>
        </x:is>
      </x:c>
      <x:c r="D1" s="3" t="inlineStr">
        <x:is>
          <x:t xml:space="preserve">Revenue</x:t>
        </x:is>
      </x:c>
    </x:row>
    <x:row r="2">
      <x:c r="A2" t="inlineStr">
        <x:is>
          <x:t xml:space="preserve">Weddings and full-service events</x:t>
        </x:is>
      </x:c>
      <x:c r="B2" s="7" t="n">
        <x:v>4</x:v>
      </x:c>
      <x:c r="C2" s="4" t="n">
        <x:v>6500</x:v>
      </x:c>
      <x:c r="D2" s="8" t="n">
        <x:f>B2*C2</x:f>
        <x:v>26000</x:v>
      </x:c>
    </x:row>
    <x:row r="3">
      <x:c r="A3" t="inlineStr">
        <x:is>
          <x:t xml:space="preserve">Corporate drop-off lunches</x:t>
        </x:is>
      </x:c>
      <x:c r="B3" s="7" t="n">
        <x:v>18</x:v>
      </x:c>
      <x:c r="C3" s="4" t="n">
        <x:v>650</x:v>
      </x:c>
      <x:c r="D3" s="8" t="n">
        <x:f>B3*C3</x:f>
        <x:v>11700</x:v>
      </x:c>
    </x:row>
    <x:row r="4">
      <x:c r="A4" t="inlineStr">
        <x:is>
          <x:t xml:space="preserve">Private parties</x:t>
        </x:is>
      </x:c>
      <x:c r="B4" s="7" t="n">
        <x:v>6</x:v>
      </x:c>
      <x:c r="C4" s="4" t="n">
        <x:v>1200</x:v>
      </x:c>
      <x:c r="D4" s="8" t="n">
        <x:f>B4*C4</x:f>
        <x:v>7200</x:v>
      </x:c>
    </x:row>
    <x:row r="5">
      <x:c r="B5" s="7" t="n"/>
      <x:c r="C5" s="7" t="n"/>
      <x:c r="D5" s="8" t="n">
        <x:f>B5*C5</x:f>
        <x:v>0</x:v>
      </x:c>
    </x:row>
    <x:row r="6">
      <x:c r="B6" s="7" t="n"/>
      <x:c r="C6" s="7" t="n"/>
      <x:c r="D6" s="8" t="n">
        <x:f>B6*C6</x:f>
        <x:v>0</x:v>
      </x:c>
    </x:row>
    <x:row r="8">
      <x:c r="A8" s="5" t="inlineStr">
        <x:is>
          <x:t xml:space="preserve">Total revenue</x:t>
        </x:is>
      </x:c>
      <x:c r="D8" s="8" t="n">
        <x:f>SUM(D2:D6)</x:f>
        <x:v>44900</x:v>
      </x:c>
    </x:row>
    <x:row r="9">
      <x:c r="A9" t="inlineStr">
        <x:is>
          <x:t xml:space="preserve">Direct costs (food, ingredients, event consumables) %</x:t>
        </x:is>
      </x:c>
      <x:c r="B9" s="7" t="n">
        <x:v>35</x:v>
      </x:c>
    </x:row>
    <x:row r="10">
      <x:c r="A10" t="inlineStr">
        <x:is>
          <x:t xml:space="preserve">Direct costs</x:t>
        </x:is>
      </x:c>
      <x:c r="D10" s="8" t="n">
        <x:f>ROUND(D8*B9/100,0)</x:f>
        <x:v>15715</x:v>
      </x:c>
    </x:row>
    <x:row r="11">
      <x:c r="A11" s="5" t="inlineStr">
        <x:is>
          <x:t xml:space="preserve">Gross profit</x:t>
        </x:is>
      </x:c>
      <x:c r="D11" s="8" t="n">
        <x:f>D8-D10</x:f>
        <x:v>29185</x:v>
      </x:c>
    </x:row>
    <x:row r="13">
      <x:c r="A13" s="3" t="inlineStr">
        <x:is>
          <x:t xml:space="preserve">Fixed monthly cost</x:t>
        </x:is>
      </x:c>
      <x:c r="B13" s="3" t="inlineStr">
        <x:is>
          <x:t xml:space="preserve"/>
        </x:is>
      </x:c>
      <x:c r="C13" s="3" t="inlineStr">
        <x:is>
          <x:t xml:space="preserve"/>
        </x:is>
      </x:c>
      <x:c r="D13" s="3" t="inlineStr">
        <x:is>
          <x:t xml:space="preserve">Amount</x:t>
        </x:is>
      </x:c>
    </x:row>
    <x:row r="14">
      <x:c r="A14" t="inlineStr">
        <x:is>
          <x:t xml:space="preserve">Event staff wages (servers, cooks)</x:t>
        </x:is>
      </x:c>
      <x:c r="D14" s="4" t="n">
        <x:v>12000</x:v>
      </x:c>
    </x:row>
    <x:row r="15">
      <x:c r="A15" t="inlineStr">
        <x:is>
          <x:t xml:space="preserve">Commissary kitchen rent</x:t>
        </x:is>
      </x:c>
      <x:c r="D15" s="4" t="n">
        <x:v>1800</x:v>
      </x:c>
    </x:row>
    <x:row r="16">
      <x:c r="A16" t="inlineStr">
        <x:is>
          <x:t xml:space="preserve">Owner salary</x:t>
        </x:is>
      </x:c>
      <x:c r="D16" s="4" t="n">
        <x:v>6000</x:v>
      </x:c>
    </x:row>
    <x:row r="17">
      <x:c r="A17" t="inlineStr">
        <x:is>
          <x:t xml:space="preserve">Vehicle, fuel and maintenance</x:t>
        </x:is>
      </x:c>
      <x:c r="D17" s="4" t="n">
        <x:v>900</x:v>
      </x:c>
    </x:row>
    <x:row r="18">
      <x:c r="A18" t="inlineStr">
        <x:is>
          <x:t xml:space="preserve">Insurance</x:t>
        </x:is>
      </x:c>
      <x:c r="D18" s="4" t="n">
        <x:v>400</x:v>
      </x:c>
    </x:row>
    <x:row r="19">
      <x:c r="A19" t="inlineStr">
        <x:is>
          <x:t xml:space="preserve">Marketing and listings</x:t>
        </x:is>
      </x:c>
      <x:c r="D19" s="4" t="n">
        <x:v>800</x:v>
      </x:c>
    </x:row>
    <x:row r="20">
      <x:c r="A20" t="inlineStr">
        <x:is>
          <x:t xml:space="preserve">Software and phone</x:t>
        </x:is>
      </x:c>
      <x:c r="D20" s="4" t="n">
        <x:v>250</x:v>
      </x:c>
    </x:row>
    <x:row r="21">
      <x:c r="A21" t="inlineStr">
        <x:is>
          <x:t xml:space="preserve">Equipment rental and laundry</x:t>
        </x:is>
      </x:c>
      <x:c r="D21" s="4" t="n">
        <x:v>900</x:v>
      </x:c>
    </x:row>
    <x:row r="22">
      <x:c r="A22" t="inlineStr">
        <x:is>
          <x:t xml:space="preserve">Accounting</x:t>
        </x:is>
      </x:c>
      <x:c r="D22" s="4" t="n">
        <x:v>300</x:v>
      </x:c>
    </x:row>
    <x:row r="23">
      <x:c r="D23" s="4" t="n"/>
    </x:row>
    <x:row r="24">
      <x:c r="D24" s="4" t="n"/>
    </x:row>
    <x:row r="25">
      <x:c r="A25" s="5" t="inlineStr">
        <x:is>
          <x:t xml:space="preserve">Total fixed costs</x:t>
        </x:is>
      </x:c>
      <x:c r="D25" s="8" t="n">
        <x:f>SUM(D14:D24)</x:f>
        <x:v>23350</x:v>
      </x:c>
    </x:row>
    <x:row r="27">
      <x:c r="A27" s="5" t="inlineStr">
        <x:is>
          <x:t xml:space="preserve">Net profit per month</x:t>
        </x:is>
      </x:c>
      <x:c r="D27" s="6" t="n">
        <x:f>D11-D25</x:f>
        <x:v>5835</x:v>
      </x:c>
    </x:row>
    <x:row r="28">
      <x:c r="A28" t="inlineStr">
        <x:is>
          <x:t xml:space="preserve">Net margin</x:t>
        </x:is>
      </x:c>
      <x:c r="D28" s="9" t="n">
        <x:f>IF(D8=0,0,D27/D8)</x:f>
        <x:v>0.1299554565701559</x:v>
      </x:c>
    </x:row>
    <x:row r="29">
      <x:c r="A29" t="inlineStr">
        <x:is>
          <x:t xml:space="preserve">Break-even revenue per month</x:t>
        </x:is>
      </x:c>
      <x:c r="D29" s="8" t="n">
        <x:f>IF(B9&gt;=100,0,ROUND(D25/(1-B9/100),0))</x:f>
        <x:v>35923</x:v>
      </x:c>
    </x:row>
    <x:row r="30">
      <x:c r="A30" t="inlineStr">
        <x:is>
          <x:t xml:space="preserve">Months to earn back the startup cost</x:t>
        </x:is>
      </x:c>
      <x:c r="D30" t="n">
        <x:f>IF(D27&lt;=0,"not at this profit",ROUNDUP('Startup costs'!B17/D27,0))</x:f>
        <x:v>7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8" defaultRowHeight="15"/>
  <x:cols>
    <x:col min="1" max="1" width="30" customWidth="1"/>
  </x:cols>
  <x:sheetData>
    <x:row r="1">
      <x:c r="A1" t="inlineStr">
        <x:is>
          <x:t xml:space="preserve">Monthly growth in revenue %</x:t>
        </x:is>
      </x:c>
      <x:c r="B1" s="7" t="n">
        <x:v>3</x:v>
      </x:c>
    </x:row>
    <x:row r="3">
      <x:c r="A3" s="3" t="inlineStr">
        <x:is>
          <x:t xml:space="preserve">Month</x:t>
        </x:is>
      </x:c>
      <x:c r="B3" s="3" t="inlineStr">
        <x:is>
          <x:t xml:space="preserve">Revenue</x:t>
        </x:is>
      </x:c>
      <x:c r="C3" s="3" t="inlineStr">
        <x:is>
          <x:t xml:space="preserve">Direct costs</x:t>
        </x:is>
      </x:c>
      <x:c r="D3" s="3" t="inlineStr">
        <x:is>
          <x:t xml:space="preserve">Fixed costs</x:t>
        </x:is>
      </x:c>
      <x:c r="E3" s="3" t="inlineStr">
        <x:is>
          <x:t xml:space="preserve">Net profit</x:t>
        </x:is>
      </x:c>
      <x:c r="F3" s="3" t="inlineStr">
        <x:is>
          <x:t xml:space="preserve">Cumulative</x:t>
        </x:is>
      </x:c>
    </x:row>
    <x:row r="4">
      <x:c r="A4" t="inlineStr">
        <x:is>
          <x:t xml:space="preserve">Month 1</x:t>
        </x:is>
      </x:c>
      <x:c r="B4" s="8" t="n">
        <x:f>ROUND('Monthly P&amp;L'!D8*(1+$B$1/100)^0,0)</x:f>
        <x:v>44900</x:v>
      </x:c>
      <x:c r="C4" s="8" t="n">
        <x:f>ROUND(B4*'Monthly P&amp;L'!B9/100,0)</x:f>
        <x:v>15715</x:v>
      </x:c>
      <x:c r="D4" s="8" t="n">
        <x:f>'Monthly P&amp;L'!D25</x:f>
        <x:v>23350</x:v>
      </x:c>
      <x:c r="E4" s="8" t="n">
        <x:f>B4-C4-D4</x:f>
        <x:v>5835</x:v>
      </x:c>
      <x:c r="F4" s="8" t="n">
        <x:f>E4</x:f>
        <x:v>5835</x:v>
      </x:c>
    </x:row>
    <x:row r="5">
      <x:c r="A5" t="inlineStr">
        <x:is>
          <x:t xml:space="preserve">Month 2</x:t>
        </x:is>
      </x:c>
      <x:c r="B5" s="8" t="n">
        <x:f>ROUND('Monthly P&amp;L'!D8*(1+$B$1/100)^1,0)</x:f>
        <x:v>46247</x:v>
      </x:c>
      <x:c r="C5" s="8" t="n">
        <x:f>ROUND(B5*'Monthly P&amp;L'!B9/100,0)</x:f>
        <x:v>16186</x:v>
      </x:c>
      <x:c r="D5" s="8" t="n">
        <x:f>'Monthly P&amp;L'!D25</x:f>
        <x:v>23350</x:v>
      </x:c>
      <x:c r="E5" s="8" t="n">
        <x:f>B5-C5-D5</x:f>
        <x:v>6711</x:v>
      </x:c>
      <x:c r="F5" s="8" t="n">
        <x:f>F4+E5</x:f>
        <x:v>12546</x:v>
      </x:c>
    </x:row>
    <x:row r="6">
      <x:c r="A6" t="inlineStr">
        <x:is>
          <x:t xml:space="preserve">Month 3</x:t>
        </x:is>
      </x:c>
      <x:c r="B6" s="8" t="n">
        <x:f>ROUND('Monthly P&amp;L'!D8*(1+$B$1/100)^2,0)</x:f>
        <x:v>47634</x:v>
      </x:c>
      <x:c r="C6" s="8" t="n">
        <x:f>ROUND(B6*'Monthly P&amp;L'!B9/100,0)</x:f>
        <x:v>16672</x:v>
      </x:c>
      <x:c r="D6" s="8" t="n">
        <x:f>'Monthly P&amp;L'!D25</x:f>
        <x:v>23350</x:v>
      </x:c>
      <x:c r="E6" s="8" t="n">
        <x:f>B6-C6-D6</x:f>
        <x:v>7612</x:v>
      </x:c>
      <x:c r="F6" s="8" t="n">
        <x:f>F5+E6</x:f>
        <x:v>20158</x:v>
      </x:c>
    </x:row>
    <x:row r="7">
      <x:c r="A7" t="inlineStr">
        <x:is>
          <x:t xml:space="preserve">Month 4</x:t>
        </x:is>
      </x:c>
      <x:c r="B7" s="8" t="n">
        <x:f>ROUND('Monthly P&amp;L'!D8*(1+$B$1/100)^3,0)</x:f>
        <x:v>49063</x:v>
      </x:c>
      <x:c r="C7" s="8" t="n">
        <x:f>ROUND(B7*'Monthly P&amp;L'!B9/100,0)</x:f>
        <x:v>17172</x:v>
      </x:c>
      <x:c r="D7" s="8" t="n">
        <x:f>'Monthly P&amp;L'!D25</x:f>
        <x:v>23350</x:v>
      </x:c>
      <x:c r="E7" s="8" t="n">
        <x:f>B7-C7-D7</x:f>
        <x:v>8541</x:v>
      </x:c>
      <x:c r="F7" s="8" t="n">
        <x:f>F6+E7</x:f>
        <x:v>28699</x:v>
      </x:c>
    </x:row>
    <x:row r="8">
      <x:c r="A8" t="inlineStr">
        <x:is>
          <x:t xml:space="preserve">Month 5</x:t>
        </x:is>
      </x:c>
      <x:c r="B8" s="8" t="n">
        <x:f>ROUND('Monthly P&amp;L'!D8*(1+$B$1/100)^4,0)</x:f>
        <x:v>50535</x:v>
      </x:c>
      <x:c r="C8" s="8" t="n">
        <x:f>ROUND(B8*'Monthly P&amp;L'!B9/100,0)</x:f>
        <x:v>17687</x:v>
      </x:c>
      <x:c r="D8" s="8" t="n">
        <x:f>'Monthly P&amp;L'!D25</x:f>
        <x:v>23350</x:v>
      </x:c>
      <x:c r="E8" s="8" t="n">
        <x:f>B8-C8-D8</x:f>
        <x:v>9498</x:v>
      </x:c>
      <x:c r="F8" s="8" t="n">
        <x:f>F7+E8</x:f>
        <x:v>38197</x:v>
      </x:c>
    </x:row>
    <x:row r="9">
      <x:c r="A9" t="inlineStr">
        <x:is>
          <x:t xml:space="preserve">Month 6</x:t>
        </x:is>
      </x:c>
      <x:c r="B9" s="8" t="n">
        <x:f>ROUND('Monthly P&amp;L'!D8*(1+$B$1/100)^5,0)</x:f>
        <x:v>52051</x:v>
      </x:c>
      <x:c r="C9" s="8" t="n">
        <x:f>ROUND(B9*'Monthly P&amp;L'!B9/100,0)</x:f>
        <x:v>18218</x:v>
      </x:c>
      <x:c r="D9" s="8" t="n">
        <x:f>'Monthly P&amp;L'!D25</x:f>
        <x:v>23350</x:v>
      </x:c>
      <x:c r="E9" s="8" t="n">
        <x:f>B9-C9-D9</x:f>
        <x:v>10483</x:v>
      </x:c>
      <x:c r="F9" s="8" t="n">
        <x:f>F8+E9</x:f>
        <x:v>48680</x:v>
      </x:c>
    </x:row>
    <x:row r="10">
      <x:c r="A10" t="inlineStr">
        <x:is>
          <x:t xml:space="preserve">Month 7</x:t>
        </x:is>
      </x:c>
      <x:c r="B10" s="8" t="n">
        <x:f>ROUND('Monthly P&amp;L'!D8*(1+$B$1/100)^6,0)</x:f>
        <x:v>53613</x:v>
      </x:c>
      <x:c r="C10" s="8" t="n">
        <x:f>ROUND(B10*'Monthly P&amp;L'!B9/100,0)</x:f>
        <x:v>18765</x:v>
      </x:c>
      <x:c r="D10" s="8" t="n">
        <x:f>'Monthly P&amp;L'!D25</x:f>
        <x:v>23350</x:v>
      </x:c>
      <x:c r="E10" s="8" t="n">
        <x:f>B10-C10-D10</x:f>
        <x:v>11498</x:v>
      </x:c>
      <x:c r="F10" s="8" t="n">
        <x:f>F9+E10</x:f>
        <x:v>60178</x:v>
      </x:c>
    </x:row>
    <x:row r="11">
      <x:c r="A11" t="inlineStr">
        <x:is>
          <x:t xml:space="preserve">Month 8</x:t>
        </x:is>
      </x:c>
      <x:c r="B11" s="8" t="n">
        <x:f>ROUND('Monthly P&amp;L'!D8*(1+$B$1/100)^7,0)</x:f>
        <x:v>55221</x:v>
      </x:c>
      <x:c r="C11" s="8" t="n">
        <x:f>ROUND(B11*'Monthly P&amp;L'!B9/100,0)</x:f>
        <x:v>19327</x:v>
      </x:c>
      <x:c r="D11" s="8" t="n">
        <x:f>'Monthly P&amp;L'!D25</x:f>
        <x:v>23350</x:v>
      </x:c>
      <x:c r="E11" s="8" t="n">
        <x:f>B11-C11-D11</x:f>
        <x:v>12544</x:v>
      </x:c>
      <x:c r="F11" s="8" t="n">
        <x:f>F10+E11</x:f>
        <x:v>72722</x:v>
      </x:c>
    </x:row>
    <x:row r="12">
      <x:c r="A12" t="inlineStr">
        <x:is>
          <x:t xml:space="preserve">Month 9</x:t>
        </x:is>
      </x:c>
      <x:c r="B12" s="8" t="n">
        <x:f>ROUND('Monthly P&amp;L'!D8*(1+$B$1/100)^8,0)</x:f>
        <x:v>56878</x:v>
      </x:c>
      <x:c r="C12" s="8" t="n">
        <x:f>ROUND(B12*'Monthly P&amp;L'!B9/100,0)</x:f>
        <x:v>19907</x:v>
      </x:c>
      <x:c r="D12" s="8" t="n">
        <x:f>'Monthly P&amp;L'!D25</x:f>
        <x:v>23350</x:v>
      </x:c>
      <x:c r="E12" s="8" t="n">
        <x:f>B12-C12-D12</x:f>
        <x:v>13621</x:v>
      </x:c>
      <x:c r="F12" s="8" t="n">
        <x:f>F11+E12</x:f>
        <x:v>86343</x:v>
      </x:c>
    </x:row>
    <x:row r="13">
      <x:c r="A13" t="inlineStr">
        <x:is>
          <x:t xml:space="preserve">Month 10</x:t>
        </x:is>
      </x:c>
      <x:c r="B13" s="8" t="n">
        <x:f>ROUND('Monthly P&amp;L'!D8*(1+$B$1/100)^9,0)</x:f>
        <x:v>58584</x:v>
      </x:c>
      <x:c r="C13" s="8" t="n">
        <x:f>ROUND(B13*'Monthly P&amp;L'!B9/100,0)</x:f>
        <x:v>20504</x:v>
      </x:c>
      <x:c r="D13" s="8" t="n">
        <x:f>'Monthly P&amp;L'!D25</x:f>
        <x:v>23350</x:v>
      </x:c>
      <x:c r="E13" s="8" t="n">
        <x:f>B13-C13-D13</x:f>
        <x:v>14730</x:v>
      </x:c>
      <x:c r="F13" s="8" t="n">
        <x:f>F12+E13</x:f>
        <x:v>101073</x:v>
      </x:c>
    </x:row>
    <x:row r="14">
      <x:c r="A14" t="inlineStr">
        <x:is>
          <x:t xml:space="preserve">Month 11</x:t>
        </x:is>
      </x:c>
      <x:c r="B14" s="8" t="n">
        <x:f>ROUND('Monthly P&amp;L'!D8*(1+$B$1/100)^10,0)</x:f>
        <x:v>60342</x:v>
      </x:c>
      <x:c r="C14" s="8" t="n">
        <x:f>ROUND(B14*'Monthly P&amp;L'!B9/100,0)</x:f>
        <x:v>21120</x:v>
      </x:c>
      <x:c r="D14" s="8" t="n">
        <x:f>'Monthly P&amp;L'!D25</x:f>
        <x:v>23350</x:v>
      </x:c>
      <x:c r="E14" s="8" t="n">
        <x:f>B14-C14-D14</x:f>
        <x:v>15872</x:v>
      </x:c>
      <x:c r="F14" s="8" t="n">
        <x:f>F13+E14</x:f>
        <x:v>116945</x:v>
      </x:c>
    </x:row>
    <x:row r="15">
      <x:c r="A15" t="inlineStr">
        <x:is>
          <x:t xml:space="preserve">Month 12</x:t>
        </x:is>
      </x:c>
      <x:c r="B15" s="8" t="n">
        <x:f>ROUND('Monthly P&amp;L'!D8*(1+$B$1/100)^11,0)</x:f>
        <x:v>62152</x:v>
      </x:c>
      <x:c r="C15" s="8" t="n">
        <x:f>ROUND(B15*'Monthly P&amp;L'!B9/100,0)</x:f>
        <x:v>21753</x:v>
      </x:c>
      <x:c r="D15" s="8" t="n">
        <x:f>'Monthly P&amp;L'!D25</x:f>
        <x:v>23350</x:v>
      </x:c>
      <x:c r="E15" s="8" t="n">
        <x:f>B15-C15-D15</x:f>
        <x:v>17049</x:v>
      </x:c>
      <x:c r="F15" s="8" t="n">
        <x:f>F14+E15</x:f>
        <x:v>133994</x:v>
      </x:c>
    </x:row>
    <x:row r="16">
      <x:c r="A16" s="5" t="inlineStr">
        <x:is>
          <x:t xml:space="preserve">Year total</x:t>
        </x:is>
      </x:c>
      <x:c r="B16" s="8" t="n">
        <x:f>SUM(B4:B15)</x:f>
        <x:v>637220</x:v>
      </x:c>
      <x:c r="C16" s="8" t="n">
        <x:f>SUM(C4:C15)</x:f>
        <x:v>223026</x:v>
      </x:c>
      <x:c r="D16" s="8" t="n">
        <x:f>SUM(D4:D15)</x:f>
        <x:v>280200</x:v>
      </x:c>
      <x:c r="E16" s="8" t="n">
        <x:f>SUM(E4:E15)</x:f>
        <x:v>133994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8" defaultRowHeight="15"/>
  <x:cols>
    <x:col min="1" max="1" width="110" customWidth="1"/>
  </x:cols>
  <x:sheetData>
    <x:row r="1">
      <x:c r="A1" s="5" t="inlineStr">
        <x:is>
          <x:t xml:space="preserve">Assumptions (replace every yellow cell with your own figures)</x:t>
        </x:is>
      </x:c>
    </x:row>
    <x:row r="2">
      <x:c r="A2" s="10" t="inlineStr">
        <x:is>
          <x:t xml:space="preserve">All figures are illustrative sample inputs in US dollars. Replace every yellow cell with your own quotes, rent and wages.</x:t>
        </x:is>
      </x:c>
    </x:row>
    <x:row r="3">
      <x:c r="A3" s="10" t="inlineStr">
        <x:is>
          <x:t xml:space="preserve">Revenue shows an average month. Wedding volume is seasonal, so model your slow months separately on the 12 months sheet.</x:t>
        </x:is>
      </x:c>
    </x:row>
    <x:row r="4">
      <x:c r="A4" s="10" t="inlineStr">
        <x:is>
          <x:t xml:space="preserve">Direct cost covers food, beverages you supply and disposables. Event staff wages sit in fixed costs because most caterers schedule a core team.</x:t>
        </x:is>
      </x:c>
    </x:row>
    <x:row r="5">
      <x:c r="A5" s="10" t="inlineStr">
        <x:is>
          <x:t xml:space="preserve">Sales tax is excluded from revenue because it is collected for the state, not earned.</x:t>
        </x:is>
      </x:c>
    </x:row>
    <x:row r="6">
      <x:c r="A6" s="10" t="inlineStr">
        <x:is>
          <x:t xml:space="preserve">Wage benchmarks: BLS median of $17.00 an hour for nonrestaurant food servers and $30.03 for chefs and head cooks (May 2025).</x:t>
        </x:is>
      </x:c>
    </x:row>
    <x:row r="8">
      <x:c r="A8" s="5" t="inlineStr">
        <x:is>
          <x:t xml:space="preserve">Sources</x:t>
        </x:is>
      </x:c>
    </x:row>
    <x:row r="9">
      <x:c r="A9" t="inlineStr">
        <x:is>
          <x:t xml:space="preserve">SBA: Write your business plan: https://www.sba.gov/business-guide/plan-your-business/write-your-business-plan (checked 2026-10-02)</x:t>
        </x:is>
      </x:c>
    </x:row>
    <x:row r="10">
      <x:c r="A10" t="inlineStr">
        <x:is>
          <x:t xml:space="preserve">SBA: Calculate your startup costs: https://www.sba.gov/business-guide/plan-your-business/calculate-your-startup-costs (checked 2026-10-02)</x:t>
        </x:is>
      </x:c>
    </x:row>
    <x:row r="11">
      <x:c r="A11" t="inlineStr">
        <x:is>
          <x:t xml:space="preserve">SBA: Microloans: https://www.sba.gov/funding-programs/loans/microloans (checked 2026-10-02)</x:t>
        </x:is>
      </x:c>
    </x:row>
    <x:row r="12">
      <x:c r="A12" t="inlineStr">
        <x:is>
          <x:t xml:space="preserve">BLS Occupational Outlook: Food and beverage serving and related workers: https://www.bls.gov/ooh/food-preparation-and-serving/food-and-beverage-serving-and-related-workers.htm (checked 2026-10-02)</x:t>
        </x:is>
      </x:c>
    </x:row>
    <x:row r="13">
      <x:c r="A13" t="inlineStr">
        <x:is>
          <x:t xml:space="preserve">BLS Occupational Outlook: Chefs and head cooks: https://www.bls.gov/ooh/food-preparation-and-serving/chefs-and-head-cooks.htm (checked 2026-10-02)</x:t>
        </x:is>
      </x:c>
    </x:row>
    <x:row r="15">
      <x:c r="A15" t="str">
        <x:v>Illustrative figures only, not financial advice. Made by Kaliquid (kaliquid.com).</x:v>
      </x:c>
    </x:row>
  </x:sheetData>
  <x:pageMargins left="0.7" right="0.7" top="0.75" bottom="0.75" header="0.3" footer="0.3"/>
</x:worksheet>
</file>